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2" documentId="13_ncr:1_{25DD262F-A2BD-41E3-91F5-EDB06BBEBF4F}" xr6:coauthVersionLast="47" xr6:coauthVersionMax="47" xr10:uidLastSave="{8CB35655-3320-47C7-99A2-ACC57C5F8B59}"/>
  <bookViews>
    <workbookView xWindow="-120" yWindow="-120" windowWidth="20730" windowHeight="11040" firstSheet="3" activeTab="5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1" i="6"/>
  <c r="F40" i="6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Y49" i="3" s="1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Y47" i="3" s="1"/>
  <c r="T47" i="3"/>
  <c r="F47" i="3"/>
  <c r="E47" i="3"/>
  <c r="X46" i="3"/>
  <c r="W46" i="3"/>
  <c r="V46" i="3"/>
  <c r="U46" i="3"/>
  <c r="Y46" i="3" s="1"/>
  <c r="T46" i="3"/>
  <c r="F46" i="3"/>
  <c r="E46" i="3"/>
  <c r="X45" i="3"/>
  <c r="W45" i="3"/>
  <c r="V45" i="3"/>
  <c r="U45" i="3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Y42" i="3" s="1"/>
  <c r="T42" i="3"/>
  <c r="F42" i="3"/>
  <c r="E42" i="3"/>
  <c r="X41" i="3"/>
  <c r="W41" i="3"/>
  <c r="V41" i="3"/>
  <c r="U41" i="3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Y36" i="3" s="1"/>
  <c r="T36" i="3"/>
  <c r="F36" i="3"/>
  <c r="E36" i="3"/>
  <c r="AC36" i="3" s="1"/>
  <c r="X35" i="3"/>
  <c r="W35" i="3"/>
  <c r="V35" i="3"/>
  <c r="U35" i="3"/>
  <c r="T35" i="3"/>
  <c r="F35" i="3"/>
  <c r="E35" i="3"/>
  <c r="X34" i="3"/>
  <c r="W34" i="3"/>
  <c r="V34" i="3"/>
  <c r="U34" i="3"/>
  <c r="T34" i="3"/>
  <c r="F34" i="3"/>
  <c r="E34" i="3"/>
  <c r="AD34" i="3" s="1"/>
  <c r="X33" i="3"/>
  <c r="W33" i="3"/>
  <c r="V33" i="3"/>
  <c r="U33" i="3"/>
  <c r="T33" i="3"/>
  <c r="F33" i="3"/>
  <c r="E33" i="3"/>
  <c r="X32" i="3"/>
  <c r="W32" i="3"/>
  <c r="V32" i="3"/>
  <c r="U32" i="3"/>
  <c r="T32" i="3"/>
  <c r="F32" i="3"/>
  <c r="E32" i="3"/>
  <c r="X31" i="3"/>
  <c r="W31" i="3"/>
  <c r="V31" i="3"/>
  <c r="U31" i="3"/>
  <c r="T31" i="3"/>
  <c r="F31" i="3"/>
  <c r="E31" i="3"/>
  <c r="AD31" i="3" s="1"/>
  <c r="X30" i="3"/>
  <c r="W30" i="3"/>
  <c r="V30" i="3"/>
  <c r="U30" i="3"/>
  <c r="T30" i="3"/>
  <c r="F30" i="3"/>
  <c r="E30" i="3"/>
  <c r="AB30" i="3" s="1"/>
  <c r="X29" i="3"/>
  <c r="W29" i="3"/>
  <c r="V29" i="3"/>
  <c r="U29" i="3"/>
  <c r="Y29" i="3" s="1"/>
  <c r="T29" i="3"/>
  <c r="F29" i="3"/>
  <c r="E29" i="3"/>
  <c r="AB29" i="3" s="1"/>
  <c r="X28" i="3"/>
  <c r="W28" i="3"/>
  <c r="V28" i="3"/>
  <c r="U28" i="3"/>
  <c r="Y28" i="3" s="1"/>
  <c r="T28" i="3"/>
  <c r="F28" i="3"/>
  <c r="E28" i="3"/>
  <c r="K28" i="3" s="1"/>
  <c r="X27" i="3"/>
  <c r="W27" i="3"/>
  <c r="V27" i="3"/>
  <c r="U27" i="3"/>
  <c r="T27" i="3"/>
  <c r="F27" i="3"/>
  <c r="E27" i="3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AD25" i="3" s="1"/>
  <c r="X24" i="3"/>
  <c r="W24" i="3"/>
  <c r="V24" i="3"/>
  <c r="U24" i="3"/>
  <c r="T24" i="3"/>
  <c r="F24" i="3"/>
  <c r="E24" i="3"/>
  <c r="AB24" i="3" s="1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X21" i="3"/>
  <c r="W21" i="3"/>
  <c r="V21" i="3"/>
  <c r="U21" i="3"/>
  <c r="Y21" i="3" s="1"/>
  <c r="T21" i="3"/>
  <c r="F21" i="3"/>
  <c r="E21" i="3"/>
  <c r="X20" i="3"/>
  <c r="W20" i="3"/>
  <c r="V20" i="3"/>
  <c r="U20" i="3"/>
  <c r="Y20" i="3" s="1"/>
  <c r="T20" i="3"/>
  <c r="F20" i="3"/>
  <c r="E20" i="3"/>
  <c r="X19" i="3"/>
  <c r="W19" i="3"/>
  <c r="V19" i="3"/>
  <c r="U19" i="3"/>
  <c r="T19" i="3"/>
  <c r="F19" i="3"/>
  <c r="E19" i="3"/>
  <c r="AB19" i="3" s="1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AC15" i="3" s="1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T12" i="3"/>
  <c r="F12" i="3"/>
  <c r="E12" i="3"/>
  <c r="X11" i="3"/>
  <c r="W11" i="3"/>
  <c r="V11" i="3"/>
  <c r="U11" i="3"/>
  <c r="T11" i="3"/>
  <c r="F11" i="3"/>
  <c r="E11" i="3"/>
  <c r="AC11" i="3" s="1"/>
  <c r="X10" i="3"/>
  <c r="W10" i="3"/>
  <c r="V10" i="3"/>
  <c r="U10" i="3"/>
  <c r="Y10" i="3" s="1"/>
  <c r="T10" i="3"/>
  <c r="F10" i="3"/>
  <c r="E10" i="3"/>
  <c r="AC10" i="3" s="1"/>
  <c r="X9" i="3"/>
  <c r="W9" i="3"/>
  <c r="V9" i="3"/>
  <c r="U9" i="3"/>
  <c r="T9" i="3"/>
  <c r="F9" i="3"/>
  <c r="E9" i="3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B6" i="3" s="1"/>
  <c r="X5" i="3"/>
  <c r="W5" i="3"/>
  <c r="V5" i="3"/>
  <c r="U5" i="3"/>
  <c r="Y5" i="3" s="1"/>
  <c r="T5" i="3"/>
  <c r="F5" i="3"/>
  <c r="E5" i="3"/>
  <c r="X4" i="3"/>
  <c r="W4" i="3"/>
  <c r="V4" i="3"/>
  <c r="U4" i="3"/>
  <c r="T4" i="3"/>
  <c r="F4" i="3"/>
  <c r="E4" i="3"/>
  <c r="K4" i="3" s="1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K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AC3" i="3"/>
  <c r="K3" i="3"/>
  <c r="G3" i="3"/>
  <c r="Z3" i="3"/>
  <c r="G4" i="3"/>
  <c r="Y4" i="3"/>
  <c r="Z4" i="3" s="1"/>
  <c r="AA5" i="3"/>
  <c r="AD5" i="3"/>
  <c r="AB5" i="3"/>
  <c r="G5" i="3"/>
  <c r="Z5" i="3"/>
  <c r="Y6" i="3"/>
  <c r="Z6" i="3" s="1"/>
  <c r="AD7" i="3"/>
  <c r="AC7" i="3"/>
  <c r="K7" i="3"/>
  <c r="G7" i="3"/>
  <c r="Z7" i="3"/>
  <c r="G8" i="3"/>
  <c r="Y8" i="3"/>
  <c r="Z8" i="3" s="1"/>
  <c r="G9" i="3"/>
  <c r="Y9" i="3"/>
  <c r="Z9" i="3" s="1"/>
  <c r="G10" i="3"/>
  <c r="Z10" i="3"/>
  <c r="G11" i="3"/>
  <c r="Y11" i="3"/>
  <c r="Z11" i="3" s="1"/>
  <c r="AA12" i="3"/>
  <c r="K12" i="3"/>
  <c r="AD12" i="3"/>
  <c r="G12" i="3"/>
  <c r="Y12" i="3"/>
  <c r="Z12" i="3" s="1"/>
  <c r="AC13" i="3"/>
  <c r="AD13" i="3"/>
  <c r="AB13" i="3"/>
  <c r="G13" i="3"/>
  <c r="Y13" i="3"/>
  <c r="Z13" i="3" s="1"/>
  <c r="AD14" i="3"/>
  <c r="G14" i="3"/>
  <c r="Y14" i="3"/>
  <c r="Z14" i="3" s="1"/>
  <c r="G15" i="3"/>
  <c r="Y15" i="3"/>
  <c r="Z15" i="3" s="1"/>
  <c r="AB16" i="3"/>
  <c r="AA16" i="3"/>
  <c r="AC16" i="3"/>
  <c r="G16" i="3"/>
  <c r="Z16" i="3"/>
  <c r="AD17" i="3"/>
  <c r="AC17" i="3"/>
  <c r="AB17" i="3"/>
  <c r="AA17" i="3"/>
  <c r="K17" i="3"/>
  <c r="G17" i="3"/>
  <c r="Z17" i="3"/>
  <c r="AC18" i="3"/>
  <c r="K18" i="3"/>
  <c r="AA18" i="3"/>
  <c r="Z18" i="3"/>
  <c r="AD19" i="3"/>
  <c r="G19" i="3"/>
  <c r="AD20" i="3"/>
  <c r="AB20" i="3"/>
  <c r="AA20" i="3"/>
  <c r="G20" i="3"/>
  <c r="Z20" i="3"/>
  <c r="AA21" i="3"/>
  <c r="AD21" i="3"/>
  <c r="AB21" i="3"/>
  <c r="G21" i="3"/>
  <c r="Z21" i="3"/>
  <c r="AD23" i="3"/>
  <c r="AC23" i="3"/>
  <c r="AB23" i="3"/>
  <c r="G23" i="3"/>
  <c r="AB26" i="3"/>
  <c r="AD26" i="3"/>
  <c r="AC26" i="3"/>
  <c r="G26" i="3"/>
  <c r="Z26" i="3"/>
  <c r="AC27" i="3"/>
  <c r="K27" i="3"/>
  <c r="G27" i="3"/>
  <c r="Y27" i="3"/>
  <c r="Z27" i="3" s="1"/>
  <c r="G28" i="3"/>
  <c r="Z28" i="3"/>
  <c r="Z29" i="3"/>
  <c r="Y30" i="3"/>
  <c r="Z30" i="3" s="1"/>
  <c r="G31" i="3"/>
  <c r="Y31" i="3"/>
  <c r="Z31" i="3" s="1"/>
  <c r="G32" i="3"/>
  <c r="Y32" i="3"/>
  <c r="Z32" i="3" s="1"/>
  <c r="AB33" i="3"/>
  <c r="Y33" i="3"/>
  <c r="Z33" i="3" s="1"/>
  <c r="Y34" i="3"/>
  <c r="Z34" i="3" s="1"/>
  <c r="G36" i="3"/>
  <c r="Z36" i="3"/>
  <c r="Y37" i="3"/>
  <c r="Z37" i="3" s="1"/>
  <c r="AC38" i="3"/>
  <c r="K38" i="3"/>
  <c r="Z38" i="3"/>
  <c r="Y40" i="3"/>
  <c r="Z40" i="3" s="1"/>
  <c r="G41" i="3"/>
  <c r="Y41" i="3"/>
  <c r="Z41" i="3" s="1"/>
  <c r="AC42" i="3"/>
  <c r="Z42" i="3"/>
  <c r="AC43" i="3"/>
  <c r="Y43" i="3"/>
  <c r="Z43" i="3" s="1"/>
  <c r="AC44" i="3"/>
  <c r="Y44" i="3"/>
  <c r="Z44" i="3" s="1"/>
  <c r="AC45" i="3"/>
  <c r="AD45" i="3"/>
  <c r="AA45" i="3"/>
  <c r="G45" i="3"/>
  <c r="Y45" i="3"/>
  <c r="Z45" i="3" s="1"/>
  <c r="Z46" i="3"/>
  <c r="G47" i="3"/>
  <c r="Z47" i="3"/>
  <c r="AD48" i="3"/>
  <c r="AB48" i="3"/>
  <c r="G48" i="3"/>
  <c r="Z48" i="3"/>
  <c r="AD49" i="3"/>
  <c r="AB49" i="3"/>
  <c r="G49" i="3"/>
  <c r="Z49" i="3"/>
  <c r="G50" i="3"/>
  <c r="Z50" i="3"/>
  <c r="AC51" i="3"/>
  <c r="AD51" i="3"/>
  <c r="AA51" i="3"/>
  <c r="G51" i="3"/>
  <c r="Y51" i="3"/>
  <c r="Z51" i="3" s="1"/>
  <c r="AB9" i="3"/>
  <c r="G33" i="3"/>
  <c r="AD37" i="3"/>
  <c r="AB37" i="3"/>
  <c r="AD2" i="3"/>
  <c r="AA7" i="3"/>
  <c r="AC9" i="3"/>
  <c r="AA9" i="3"/>
  <c r="K9" i="3"/>
  <c r="K13" i="3"/>
  <c r="AA13" i="3"/>
  <c r="AB18" i="3"/>
  <c r="Y24" i="3"/>
  <c r="Z24" i="3" s="1"/>
  <c r="AB28" i="3"/>
  <c r="AD29" i="3"/>
  <c r="AB31" i="3"/>
  <c r="AC33" i="3"/>
  <c r="AA33" i="3"/>
  <c r="K33" i="3"/>
  <c r="AB42" i="3"/>
  <c r="G44" i="3"/>
  <c r="AB4" i="3"/>
  <c r="AA22" i="3"/>
  <c r="K22" i="3"/>
  <c r="AC35" i="3"/>
  <c r="AA35" i="3"/>
  <c r="K35" i="3"/>
  <c r="AD39" i="3"/>
  <c r="AB39" i="3"/>
  <c r="AA3" i="3"/>
  <c r="AC4" i="3"/>
  <c r="AA6" i="3"/>
  <c r="AD9" i="3"/>
  <c r="AB12" i="3"/>
  <c r="AC14" i="3"/>
  <c r="AC20" i="3"/>
  <c r="AB22" i="3"/>
  <c r="Y23" i="3"/>
  <c r="Z23" i="3" s="1"/>
  <c r="G25" i="3"/>
  <c r="AC25" i="3"/>
  <c r="AB27" i="3"/>
  <c r="AD28" i="3"/>
  <c r="G30" i="3"/>
  <c r="AA30" i="3"/>
  <c r="AC32" i="3"/>
  <c r="AA32" i="3"/>
  <c r="K32" i="3"/>
  <c r="AD33" i="3"/>
  <c r="AB35" i="3"/>
  <c r="G37" i="3"/>
  <c r="AA37" i="3"/>
  <c r="G39" i="3"/>
  <c r="AC39" i="3"/>
  <c r="AB43" i="3"/>
  <c r="AD47" i="3"/>
  <c r="AB47" i="3"/>
  <c r="AB3" i="3"/>
  <c r="AD4" i="3"/>
  <c r="G6" i="3"/>
  <c r="AC6" i="3"/>
  <c r="AC8" i="3"/>
  <c r="AA8" i="3"/>
  <c r="AA11" i="3"/>
  <c r="K15" i="3"/>
  <c r="AA15" i="3"/>
  <c r="AD18" i="3"/>
  <c r="AA19" i="3"/>
  <c r="G22" i="3"/>
  <c r="AC22" i="3"/>
  <c r="AA24" i="3"/>
  <c r="K24" i="3"/>
  <c r="AA27" i="3"/>
  <c r="K30" i="3"/>
  <c r="AC30" i="3"/>
  <c r="G35" i="3"/>
  <c r="AD35" i="3"/>
  <c r="K37" i="3"/>
  <c r="AC37" i="3"/>
  <c r="K39" i="3"/>
  <c r="AA25" i="3"/>
  <c r="K25" i="3"/>
  <c r="AA39" i="3"/>
  <c r="AD46" i="3"/>
  <c r="AC46" i="3"/>
  <c r="AA46" i="3"/>
  <c r="G46" i="3"/>
  <c r="AD6" i="3"/>
  <c r="AB8" i="3"/>
  <c r="AD10" i="3"/>
  <c r="AB10" i="3"/>
  <c r="AD22" i="3"/>
  <c r="AD30" i="3"/>
  <c r="AB32" i="3"/>
  <c r="AC34" i="3"/>
  <c r="AA34" i="3"/>
  <c r="K34" i="3"/>
  <c r="AA40" i="3"/>
  <c r="AC40" i="3"/>
  <c r="AB40" i="3"/>
  <c r="AD40" i="3"/>
  <c r="G43" i="3"/>
  <c r="AA28" i="3"/>
  <c r="G42" i="3"/>
  <c r="AA2" i="3"/>
  <c r="AB11" i="3"/>
  <c r="AB2" i="3"/>
  <c r="AD3" i="3"/>
  <c r="AD8" i="3"/>
  <c r="AD11" i="3"/>
  <c r="K14" i="3"/>
  <c r="AA14" i="3"/>
  <c r="AD15" i="3"/>
  <c r="G18" i="3"/>
  <c r="AC19" i="3"/>
  <c r="Y22" i="3"/>
  <c r="Z22" i="3" s="1"/>
  <c r="G24" i="3"/>
  <c r="AC24" i="3"/>
  <c r="AD27" i="3"/>
  <c r="G29" i="3"/>
  <c r="AA29" i="3"/>
  <c r="AD32" i="3"/>
  <c r="AD36" i="3"/>
  <c r="AB36" i="3"/>
  <c r="AD38" i="3"/>
  <c r="AB38" i="3"/>
  <c r="Y39" i="3"/>
  <c r="Z39" i="3" s="1"/>
  <c r="G40" i="3"/>
  <c r="AB41" i="3"/>
  <c r="AA41" i="3"/>
  <c r="AD41" i="3"/>
  <c r="AC41" i="3"/>
  <c r="AB44" i="3"/>
  <c r="AD50" i="3"/>
  <c r="AC50" i="3"/>
  <c r="AA4" i="3"/>
  <c r="Z25" i="3"/>
  <c r="AB25" i="3"/>
  <c r="AC28" i="3"/>
  <c r="AB46" i="3"/>
  <c r="AB15" i="3"/>
  <c r="AC2" i="3"/>
  <c r="AC5" i="3"/>
  <c r="AB7" i="3"/>
  <c r="AA10" i="3"/>
  <c r="AC12" i="3"/>
  <c r="AB14" i="3"/>
  <c r="AD16" i="3"/>
  <c r="Y19" i="3"/>
  <c r="Z19" i="3" s="1"/>
  <c r="AC21" i="3"/>
  <c r="AA23" i="3"/>
  <c r="K23" i="3"/>
  <c r="AD24" i="3"/>
  <c r="AA26" i="3"/>
  <c r="K29" i="3"/>
  <c r="AC29" i="3"/>
  <c r="AC31" i="3"/>
  <c r="AA31" i="3"/>
  <c r="G34" i="3"/>
  <c r="AB34" i="3"/>
  <c r="Y35" i="3"/>
  <c r="Z35" i="3" s="1"/>
  <c r="AA36" i="3"/>
  <c r="G38" i="3"/>
  <c r="AA38" i="3"/>
  <c r="AD42" i="3"/>
  <c r="AD43" i="3"/>
  <c r="AD44" i="3"/>
  <c r="AA50" i="3"/>
  <c r="AB51" i="3"/>
  <c r="K47" i="3"/>
  <c r="AA47" i="3"/>
  <c r="K48" i="3"/>
  <c r="AA48" i="3"/>
  <c r="K49" i="3"/>
  <c r="AA49" i="3"/>
  <c r="AB50" i="3"/>
  <c r="K42" i="3"/>
  <c r="AA42" i="3"/>
  <c r="K43" i="3"/>
  <c r="AA43" i="3"/>
  <c r="K44" i="3"/>
  <c r="AA44" i="3"/>
  <c r="AB45" i="3"/>
  <c r="AC47" i="3"/>
  <c r="AC48" i="3"/>
  <c r="AC49" i="3"/>
</calcChain>
</file>

<file path=xl/sharedStrings.xml><?xml version="1.0" encoding="utf-8"?>
<sst xmlns="http://schemas.openxmlformats.org/spreadsheetml/2006/main" count="1818" uniqueCount="307">
  <si>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</si>
  <si>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</si>
  <si>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</si>
  <si>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</si>
  <si>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</si>
  <si>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</si>
  <si>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</si>
  <si>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</si>
  <si>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</si>
  <si>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</si>
  <si>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</si>
  <si>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</si>
  <si>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</si>
  <si>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</si>
  <si>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</si>
  <si>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</si>
  <si>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</si>
  <si>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</si>
  <si>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</si>
  <si>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</si>
  <si>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</si>
  <si>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</si>
  <si>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</si>
  <si>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</si>
  <si>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</si>
  <si>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</si>
  <si>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</si>
  <si>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</si>
  <si>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</si>
  <si>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</si>
  <si>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</si>
  <si>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</si>
  <si>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</si>
  <si>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</si>
  <si>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</si>
  <si>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</si>
  <si>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</si>
  <si>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</si>
  <si>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</si>
  <si>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</si>
  <si>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</si>
  <si>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</si>
  <si>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</si>
  <si>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</si>
  <si>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</si>
  <si>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</si>
  <si>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</si>
  <si>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</si>
  <si>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</si>
  <si>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</si>
  <si>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</si>
  <si>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</si>
  <si>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</si>
  <si>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</si>
  <si>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</si>
  <si>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</si>
  <si>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</si>
  <si>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</si>
  <si>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</si>
  <si>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</si>
  <si>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</si>
  <si>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</si>
  <si>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</si>
  <si>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</si>
  <si>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</si>
  <si>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</si>
  <si>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</si>
  <si>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</si>
  <si>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</si>
  <si>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</si>
  <si>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</si>
  <si>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</si>
  <si>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</si>
  <si>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</si>
  <si>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</si>
  <si>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</si>
  <si>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</si>
  <si>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</si>
  <si>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</si>
  <si>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</si>
  <si>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</si>
  <si>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</si>
  <si>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</si>
  <si>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</si>
  <si>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</si>
  <si>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</si>
  <si>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</si>
  <si>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</si>
  <si>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</si>
  <si>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</si>
  <si>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</si>
  <si>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</si>
  <si>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</si>
  <si>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</si>
  <si>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</si>
  <si>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</si>
  <si>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</si>
  <si>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</si>
  <si>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</si>
  <si>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</si>
  <si>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</si>
  <si>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</si>
  <si>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</si>
  <si>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</si>
  <si>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</si>
  <si>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</si>
  <si>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</si>
  <si>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</si>
  <si>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</si>
  <si>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</si>
  <si>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</si>
  <si>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</si>
  <si>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</si>
  <si>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</si>
  <si>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30/06/2023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</si>
  <si>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</si>
  <si>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</si>
  <si>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</si>
  <si>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</si>
  <si>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</si>
  <si>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</si>
  <si>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</si>
  <si>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</si>
  <si>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</si>
  <si>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</si>
  <si>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</si>
  <si>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</si>
  <si>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</si>
  <si>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</si>
  <si>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</si>
  <si>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</si>
  <si>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</si>
  <si>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</si>
  <si>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</si>
  <si>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</si>
  <si>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</si>
  <si>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</si>
  <si>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</si>
  <si>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</si>
  <si>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</si>
  <si>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</si>
  <si>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</si>
  <si>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</si>
  <si>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</si>
  <si>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</si>
  <si>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</si>
  <si>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</si>
  <si>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</si>
  <si>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</si>
  <si>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</si>
  <si>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</si>
  <si>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</si>
  <si>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</si>
  <si>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</si>
  <si>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</si>
  <si>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</si>
  <si>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</si>
  <si>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</si>
  <si>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</si>
  <si>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</si>
  <si>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</si>
  <si>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</si>
  <si>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</si>
  <si>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</si>
  <si>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</si>
  <si>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</si>
  <si>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</si>
  <si>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</si>
  <si>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</si>
  <si>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</si>
  <si>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</si>
  <si>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</si>
  <si>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</si>
  <si>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</si>
  <si>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</si>
  <si>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</si>
  <si>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</si>
  <si>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</si>
  <si>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</si>
  <si>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</si>
  <si>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</si>
  <si>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</si>
  <si>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</si>
  <si>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</si>
  <si>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</si>
  <si>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</si>
  <si>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</si>
  <si>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</si>
  <si>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</si>
  <si>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</si>
  <si>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</si>
  <si>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</si>
  <si>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</si>
  <si>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</si>
  <si>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</si>
  <si>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</si>
  <si>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</si>
  <si>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</si>
  <si>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</si>
  <si>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</si>
  <si>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</si>
  <si>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</si>
  <si>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</si>
  <si>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</si>
  <si>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</si>
  <si>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</si>
  <si>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</si>
  <si>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</si>
  <si>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</si>
  <si>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</si>
  <si>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</si>
  <si>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</si>
  <si>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</si>
  <si>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</si>
  <si>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</si>
  <si>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</si>
  <si>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</si>
  <si>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</si>
  <si>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</si>
  <si>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</si>
  <si>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</si>
  <si>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</si>
  <si>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</si>
  <si>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</si>
  <si>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</si>
  <si>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</si>
  <si>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</si>
  <si>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</si>
  <si>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</si>
  <si>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</si>
  <si>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</si>
  <si>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</si>
  <si>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</si>
  <si>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</si>
  <si>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</si>
  <si>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</si>
  <si>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</si>
  <si>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</si>
  <si>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</si>
  <si>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4/14/2023</t>
  </si>
  <si>
    <t>4/14/2025</t>
  </si>
  <si>
    <t>7/16/2022</t>
  </si>
  <si>
    <t>7/16/2024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</si>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</sst>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3" t="s">
        <v>264</v>
      </c>
      <c r="B1" s="34" t="s">
        <v>267</v>
      </c>
      <c r="C1" s="33" t="s">
        <v>300</v>
      </c>
      <c r="D1" s="33" t="s">
        <v>301</v>
      </c>
    </row>
    <row r="2" spans="1:4">
      <c r="A2" t="s">
        <v>269</v>
      </c>
      <c r="B2">
        <v>1</v>
      </c>
      <c r="C2">
        <v>2E-3</v>
      </c>
      <c r="D2">
        <v>2023</v>
      </c>
    </row>
    <row r="3" spans="1:4">
      <c r="A3" t="s">
        <v>271</v>
      </c>
      <c r="B3">
        <v>2</v>
      </c>
      <c r="C3">
        <v>2.3199999999999998E-2</v>
      </c>
      <c r="D3">
        <v>2023</v>
      </c>
    </row>
    <row r="4" spans="1:4">
      <c r="A4" t="s">
        <v>272</v>
      </c>
      <c r="B4">
        <v>3</v>
      </c>
      <c r="C4">
        <v>5.1799999999999999E-2</v>
      </c>
      <c r="D4">
        <v>2023</v>
      </c>
    </row>
    <row r="5" spans="1:4">
      <c r="A5" t="s">
        <v>252</v>
      </c>
      <c r="B5">
        <v>4</v>
      </c>
      <c r="C5">
        <v>0.11119999999999999</v>
      </c>
      <c r="D5">
        <v>2023</v>
      </c>
    </row>
    <row r="6" spans="1:4">
      <c r="A6" t="s">
        <v>253</v>
      </c>
      <c r="B6">
        <v>5</v>
      </c>
      <c r="C6">
        <v>0.20799999999999999</v>
      </c>
      <c r="D6">
        <v>2023</v>
      </c>
    </row>
    <row r="7" spans="1:4">
      <c r="A7" t="s">
        <v>250</v>
      </c>
      <c r="B7">
        <v>6</v>
      </c>
      <c r="C7">
        <v>0.37959999999999999</v>
      </c>
      <c r="D7">
        <v>2023</v>
      </c>
    </row>
    <row r="8" spans="1:4">
      <c r="A8" t="s">
        <v>255</v>
      </c>
      <c r="B8">
        <v>7</v>
      </c>
      <c r="C8">
        <v>0.59399999999999997</v>
      </c>
      <c r="D8">
        <v>2023</v>
      </c>
    </row>
    <row r="9" spans="1:4">
      <c r="A9" t="s">
        <v>273</v>
      </c>
      <c r="B9">
        <v>8</v>
      </c>
      <c r="C9">
        <v>0.91300000000000003</v>
      </c>
      <c r="D9">
        <v>2023</v>
      </c>
    </row>
    <row r="10" spans="1:4">
      <c r="A10" t="s">
        <v>274</v>
      </c>
      <c r="B10">
        <v>9</v>
      </c>
      <c r="C10">
        <v>1.32</v>
      </c>
      <c r="D10">
        <v>2023</v>
      </c>
    </row>
    <row r="11" spans="1:4">
      <c r="A11" t="s">
        <v>276</v>
      </c>
      <c r="B11">
        <v>10</v>
      </c>
      <c r="C11">
        <v>2.6179999999999999</v>
      </c>
      <c r="D11">
        <v>2023</v>
      </c>
    </row>
    <row r="12" spans="1:4">
      <c r="A12" t="s">
        <v>277</v>
      </c>
      <c r="B12">
        <v>11</v>
      </c>
      <c r="C12">
        <v>4.62</v>
      </c>
      <c r="D12">
        <v>2023</v>
      </c>
    </row>
    <row r="13" spans="1:4">
      <c r="A13" t="s">
        <v>279</v>
      </c>
      <c r="B13">
        <v>12</v>
      </c>
      <c r="C13">
        <v>7.48</v>
      </c>
      <c r="D13">
        <v>2023</v>
      </c>
    </row>
    <row r="14" spans="1:4">
      <c r="A14" t="s">
        <v>281</v>
      </c>
      <c r="B14">
        <v>13</v>
      </c>
      <c r="C14">
        <v>10.769</v>
      </c>
      <c r="D14">
        <v>2023</v>
      </c>
    </row>
    <row r="15" spans="1:4">
      <c r="A15" t="s">
        <v>282</v>
      </c>
      <c r="B15">
        <v>14</v>
      </c>
      <c r="C15">
        <v>15.234999999999999</v>
      </c>
      <c r="D15">
        <v>2023</v>
      </c>
    </row>
    <row r="16" spans="1:4">
      <c r="A16" t="s">
        <v>284</v>
      </c>
      <c r="B16">
        <v>15</v>
      </c>
      <c r="C16">
        <v>19.942</v>
      </c>
      <c r="D16">
        <v>2023</v>
      </c>
    </row>
    <row r="17" spans="1:4">
      <c r="A17" t="s">
        <v>286</v>
      </c>
      <c r="B17">
        <v>16</v>
      </c>
      <c r="C17">
        <v>26.443999999999999</v>
      </c>
      <c r="D17">
        <v>2023</v>
      </c>
    </row>
    <row r="18" spans="1:4">
      <c r="A18" t="s">
        <v>288</v>
      </c>
      <c r="B18">
        <v>17</v>
      </c>
      <c r="C18">
        <v>35.726799999999997</v>
      </c>
      <c r="D18">
        <v>2023</v>
      </c>
    </row>
    <row r="19" spans="1:4">
      <c r="A19" t="s">
        <v>290</v>
      </c>
      <c r="B19">
        <v>17</v>
      </c>
      <c r="C19">
        <v>48.268000000000001</v>
      </c>
      <c r="D19">
        <v>2023</v>
      </c>
    </row>
    <row r="20" spans="1:4">
      <c r="A20" t="s">
        <v>292</v>
      </c>
      <c r="B20">
        <v>17</v>
      </c>
      <c r="C20">
        <v>72.866200000000006</v>
      </c>
      <c r="D20">
        <v>2023</v>
      </c>
    </row>
    <row r="21" spans="1:4">
      <c r="A21" t="s">
        <v>294</v>
      </c>
      <c r="B21">
        <v>17</v>
      </c>
      <c r="C21">
        <v>100</v>
      </c>
      <c r="D21">
        <v>2023</v>
      </c>
    </row>
    <row r="22" spans="1:4">
      <c r="A22" t="s">
        <v>295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4"/>
  <sheetViews>
    <sheetView topLeftCell="D1" workbookViewId="0">
      <selection activeCell="I10" sqref="I10:J15"/>
    </sheetView>
  </sheetViews>
  <sheetFormatPr defaultRowHeight="15"/>
  <cols>
    <col min="1" max="1" width="22.42578125" customWidth="1"/>
    <col min="2" max="2" width="27.28515625" customWidth="1"/>
    <col min="3" max="3" width="19.42578125" bestFit="1" customWidth="1"/>
    <col min="4" max="4" width="19" bestFit="1" customWidth="1"/>
    <col min="5" max="5" width="20.28515625" customWidth="1"/>
    <col min="6" max="6" width="21.85546875" customWidth="1"/>
    <col min="7" max="7" width="11.42578125" bestFit="1" customWidth="1"/>
    <col min="9" max="9" width="26.5703125" customWidth="1"/>
    <col min="10" max="10" width="23.85546875" customWidth="1"/>
  </cols>
  <sheetData>
    <row r="1" spans="1:10">
      <c r="A1" s="17" t="s">
        <v>302</v>
      </c>
      <c r="B1" s="17" t="s">
        <v>303</v>
      </c>
      <c r="E1" s="18" t="s">
        <v>28</v>
      </c>
      <c r="F1" s="18" t="s">
        <v>304</v>
      </c>
      <c r="I1" s="19" t="s">
        <v>305</v>
      </c>
      <c r="J1" s="19" t="s">
        <v>306</v>
      </c>
    </row>
    <row r="2" spans="1:10">
      <c r="A2" s="20">
        <v>1</v>
      </c>
      <c r="B2" s="22">
        <v>151840000</v>
      </c>
      <c r="E2" s="21" t="s">
        <v>31</v>
      </c>
      <c r="F2" s="22">
        <v>100000000</v>
      </c>
      <c r="I2">
        <v>1</v>
      </c>
      <c r="J2" s="22">
        <v>550000000</v>
      </c>
    </row>
    <row r="3" spans="1:10">
      <c r="A3" s="20">
        <v>2</v>
      </c>
      <c r="B3" s="22">
        <v>137280000</v>
      </c>
      <c r="E3" s="21" t="s">
        <v>59</v>
      </c>
      <c r="F3" s="22">
        <v>320000000</v>
      </c>
      <c r="I3">
        <v>2</v>
      </c>
      <c r="J3" s="22">
        <v>510000000</v>
      </c>
    </row>
    <row r="4" spans="1:10">
      <c r="A4" s="20">
        <v>3</v>
      </c>
      <c r="B4" s="22">
        <v>122720000</v>
      </c>
      <c r="E4" s="21" t="s">
        <v>34</v>
      </c>
      <c r="F4" s="22">
        <v>390000000</v>
      </c>
      <c r="I4">
        <v>3</v>
      </c>
      <c r="J4" s="22">
        <v>780000000</v>
      </c>
    </row>
    <row r="5" spans="1:10">
      <c r="A5" s="20">
        <v>4</v>
      </c>
      <c r="B5" s="22">
        <v>106080000</v>
      </c>
      <c r="E5" s="21" t="s">
        <v>66</v>
      </c>
      <c r="F5" s="22">
        <v>180000000</v>
      </c>
      <c r="I5">
        <v>4</v>
      </c>
      <c r="J5" s="22">
        <v>1040000000</v>
      </c>
    </row>
    <row r="6" spans="1:10">
      <c r="A6" s="20">
        <v>5</v>
      </c>
      <c r="B6" s="22">
        <v>91520000</v>
      </c>
      <c r="E6" s="21" t="s">
        <v>49</v>
      </c>
      <c r="F6" s="22">
        <v>270000000</v>
      </c>
      <c r="I6">
        <v>5</v>
      </c>
      <c r="J6" s="22">
        <v>360000000</v>
      </c>
    </row>
    <row r="7" spans="1:10">
      <c r="A7" s="20">
        <v>6</v>
      </c>
      <c r="B7" s="22">
        <v>68640000</v>
      </c>
      <c r="E7" s="21" t="s">
        <v>39</v>
      </c>
      <c r="F7" s="22">
        <v>560000000</v>
      </c>
    </row>
    <row r="8" spans="1:10">
      <c r="A8" s="20">
        <v>7</v>
      </c>
      <c r="B8" s="22">
        <v>56160000</v>
      </c>
      <c r="E8" s="21" t="s">
        <v>44</v>
      </c>
      <c r="F8" s="22">
        <v>200000000</v>
      </c>
    </row>
    <row r="9" spans="1:10">
      <c r="A9" s="20">
        <v>8</v>
      </c>
      <c r="B9" s="22">
        <v>47840000</v>
      </c>
    </row>
    <row r="10" spans="1:10">
      <c r="A10" s="20">
        <v>9</v>
      </c>
      <c r="B10" s="22">
        <v>41600000</v>
      </c>
      <c r="I10" s="19"/>
      <c r="J10" s="19"/>
    </row>
    <row r="11" spans="1:10">
      <c r="A11" s="20">
        <v>10</v>
      </c>
      <c r="B11" s="22">
        <v>35360000</v>
      </c>
      <c r="J11" s="22"/>
    </row>
    <row r="12" spans="1:10">
      <c r="A12" s="20">
        <v>11</v>
      </c>
      <c r="B12" s="22">
        <v>24960000</v>
      </c>
      <c r="E12" s="19"/>
      <c r="F12" s="19"/>
      <c r="J12" s="22"/>
    </row>
    <row r="13" spans="1:10">
      <c r="A13" s="20">
        <v>12</v>
      </c>
      <c r="B13" s="22">
        <v>17680000</v>
      </c>
      <c r="F13" s="22"/>
      <c r="J13" s="22"/>
    </row>
    <row r="14" spans="1:10">
      <c r="A14" s="20">
        <v>13</v>
      </c>
      <c r="B14" s="22">
        <v>12480000</v>
      </c>
      <c r="F14" s="22"/>
      <c r="J14" s="22"/>
    </row>
    <row r="15" spans="1:10">
      <c r="A15" s="20">
        <v>14</v>
      </c>
      <c r="B15" s="22">
        <v>9360000</v>
      </c>
      <c r="F15" s="22"/>
      <c r="J15" s="22"/>
    </row>
    <row r="16" spans="1:10">
      <c r="A16" s="20">
        <v>15</v>
      </c>
      <c r="B16" s="22">
        <v>7280000</v>
      </c>
      <c r="F16" s="22"/>
    </row>
    <row r="17" spans="1:7">
      <c r="A17" s="20">
        <v>16</v>
      </c>
      <c r="B17" s="22">
        <v>3952000</v>
      </c>
      <c r="F17" s="22"/>
    </row>
    <row r="18" spans="1:7">
      <c r="A18" s="20">
        <v>17</v>
      </c>
      <c r="B18" s="22">
        <v>1144000</v>
      </c>
      <c r="F18" s="22"/>
    </row>
    <row r="19" spans="1:7">
      <c r="F19" s="22"/>
    </row>
    <row r="27" spans="1:7">
      <c r="B27" s="19"/>
      <c r="C27" s="19"/>
      <c r="D27" s="19"/>
      <c r="E27" s="19"/>
      <c r="F27" s="19"/>
      <c r="G27" s="19"/>
    </row>
    <row r="28" spans="1:7">
      <c r="C28" s="22"/>
      <c r="E28" s="22"/>
      <c r="G28" s="22"/>
    </row>
    <row r="29" spans="1:7">
      <c r="C29" s="22"/>
      <c r="E29" s="22"/>
      <c r="G29" s="22"/>
    </row>
    <row r="30" spans="1:7">
      <c r="C30" s="22"/>
      <c r="E30" s="22"/>
      <c r="G30" s="22"/>
    </row>
    <row r="31" spans="1:7">
      <c r="C31" s="22"/>
      <c r="E31" s="22"/>
      <c r="G31" s="22"/>
    </row>
    <row r="32" spans="1:7">
      <c r="C32" s="22"/>
      <c r="E32" s="22"/>
      <c r="G32" s="22"/>
    </row>
    <row r="33" spans="3:5">
      <c r="C33" s="22"/>
      <c r="E33" s="22"/>
    </row>
    <row r="34" spans="3:5">
      <c r="C34" s="22"/>
      <c r="E34" s="22"/>
    </row>
    <row r="35" spans="3:5">
      <c r="C35" s="22"/>
    </row>
    <row r="36" spans="3:5">
      <c r="C36" s="22"/>
    </row>
    <row r="37" spans="3:5">
      <c r="C37" s="22"/>
    </row>
    <row r="38" spans="3:5">
      <c r="C38" s="22"/>
    </row>
    <row r="39" spans="3:5">
      <c r="C39" s="22"/>
    </row>
    <row r="40" spans="3:5">
      <c r="C40" s="22"/>
    </row>
    <row r="41" spans="3:5">
      <c r="C41" s="22"/>
    </row>
    <row r="42" spans="3:5">
      <c r="C42" s="22"/>
    </row>
    <row r="43" spans="3:5">
      <c r="C43" s="22"/>
    </row>
    <row r="44" spans="3:5">
      <c r="C44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A9" workbookViewId="0">
      <selection activeCell="A2" sqref="A2:A35"/>
    </sheetView>
  </sheetViews>
  <sheetFormatPr defaultRowHeight="15"/>
  <cols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101603836</v>
      </c>
      <c r="F2" s="6">
        <f t="shared" ref="F2:F33" si="1">M2+O2</f>
        <v>224366.64184</v>
      </c>
      <c r="G2" s="7">
        <f t="shared" ref="G2:G33" si="2">F2/E2</f>
        <v>2.2082497145088104E-3</v>
      </c>
      <c r="H2" s="5">
        <v>2</v>
      </c>
      <c r="I2" s="5">
        <v>2</v>
      </c>
      <c r="J2" s="5">
        <v>48</v>
      </c>
      <c r="K2" s="12">
        <f>E2/60</f>
        <v>1693397.2666666666</v>
      </c>
      <c r="L2" s="4">
        <v>12443318</v>
      </c>
      <c r="M2" s="4">
        <v>107051.65424</v>
      </c>
      <c r="N2" s="4">
        <v>89160518</v>
      </c>
      <c r="O2" s="4">
        <v>117314.98759999999</v>
      </c>
      <c r="P2" s="2">
        <v>12681274</v>
      </c>
      <c r="S2" s="2">
        <v>89014260</v>
      </c>
      <c r="T2" s="2">
        <f t="shared" ref="T2:T33" si="3">SUM(P2:S2)</f>
        <v>101695534</v>
      </c>
      <c r="U2" s="9">
        <f t="shared" ref="U2:U33" si="4">P2*50%</f>
        <v>6340637</v>
      </c>
      <c r="V2" s="9">
        <f t="shared" ref="V2:V33" si="5">Q3</f>
        <v>98777676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105118313</v>
      </c>
      <c r="Z2" s="10">
        <f t="shared" ref="Z2:Z33" si="9">Y2/E2</f>
        <v>1.0345900030782302</v>
      </c>
      <c r="AA2" s="4">
        <f t="shared" ref="AA2:AA33" si="10">IF(E2*$AA$1-F2&gt;0,E2*$AA$1-F2,0)</f>
        <v>6887901.8781600008</v>
      </c>
      <c r="AB2" s="4">
        <f t="shared" ref="AB2:AB33" si="11">IF(E2*$AB$1-F2&gt;0,E2*$AB$1-F2,0)</f>
        <v>20096400.558160003</v>
      </c>
      <c r="AC2" s="4">
        <f t="shared" ref="AC2:AC33" si="12">IF(E2*$AC$1-F2&gt;0,E2*$AC$1-F2,0)</f>
        <v>50577551.358159997</v>
      </c>
      <c r="AD2" s="4">
        <f t="shared" ref="AD2:AD33" si="13">IF(E2*$AD$1-F2&gt;0,E2*$AD$1-F2,0)</f>
        <v>101379469.35816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119950521</v>
      </c>
      <c r="F3" s="6">
        <f t="shared" si="1"/>
        <v>6090252.8500000006</v>
      </c>
      <c r="G3" s="7">
        <f t="shared" si="2"/>
        <v>5.0773042077908115E-2</v>
      </c>
      <c r="H3" s="5" t="s">
        <v>115</v>
      </c>
      <c r="I3" s="5">
        <v>7</v>
      </c>
      <c r="J3" s="5">
        <v>83</v>
      </c>
      <c r="K3" s="12">
        <f>E3/60</f>
        <v>1999175.35</v>
      </c>
      <c r="L3" s="4">
        <v>98809006</v>
      </c>
      <c r="M3" s="4">
        <v>5029691.6000000006</v>
      </c>
      <c r="N3" s="4">
        <v>21141515</v>
      </c>
      <c r="O3" s="4">
        <v>1060561.25</v>
      </c>
      <c r="P3" s="2">
        <v>24958402</v>
      </c>
      <c r="Q3" s="13">
        <v>98777676</v>
      </c>
      <c r="T3" s="2">
        <f t="shared" si="3"/>
        <v>123736078</v>
      </c>
      <c r="U3" s="9">
        <f t="shared" si="4"/>
        <v>12479201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12479201</v>
      </c>
      <c r="Z3" s="10">
        <f t="shared" si="9"/>
        <v>0.10403623840866852</v>
      </c>
      <c r="AA3" s="4">
        <f t="shared" si="10"/>
        <v>2306283.62</v>
      </c>
      <c r="AB3" s="4">
        <f t="shared" si="11"/>
        <v>17899851.350000001</v>
      </c>
      <c r="AC3" s="4">
        <f t="shared" si="12"/>
        <v>53885007.649999999</v>
      </c>
      <c r="AD3" s="4">
        <f t="shared" si="13"/>
        <v>113860268.15000001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113713796</v>
      </c>
      <c r="F4" s="6">
        <f t="shared" si="1"/>
        <v>28334762.200000003</v>
      </c>
      <c r="G4" s="7">
        <f t="shared" si="2"/>
        <v>0.249176117557451</v>
      </c>
      <c r="H4" s="5">
        <v>3</v>
      </c>
      <c r="I4" s="5">
        <v>12</v>
      </c>
      <c r="J4" s="5">
        <v>112</v>
      </c>
      <c r="K4" s="12">
        <f>E4/60</f>
        <v>1895229.9333333333</v>
      </c>
      <c r="L4" s="4">
        <v>23559423</v>
      </c>
      <c r="M4" s="4">
        <v>13841331.24</v>
      </c>
      <c r="N4" s="4">
        <v>90154373</v>
      </c>
      <c r="O4" s="4">
        <v>14493430.960000001</v>
      </c>
      <c r="Q4" s="2"/>
      <c r="S4" s="2">
        <v>90122277</v>
      </c>
      <c r="T4" s="2">
        <f t="shared" si="3"/>
        <v>90122277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28522135.799999997</v>
      </c>
      <c r="AD4" s="4">
        <f t="shared" si="13"/>
        <v>85379033.799999997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98792447</v>
      </c>
      <c r="F5" s="6">
        <f t="shared" si="1"/>
        <v>44479819.75</v>
      </c>
      <c r="G5" s="7">
        <f t="shared" si="2"/>
        <v>0.45023502403984383</v>
      </c>
      <c r="H5" s="5">
        <v>2</v>
      </c>
      <c r="I5" s="5">
        <v>11</v>
      </c>
      <c r="J5" s="5">
        <v>132</v>
      </c>
      <c r="K5" s="12">
        <v>0</v>
      </c>
      <c r="L5" s="4">
        <v>87659043</v>
      </c>
      <c r="M5" s="4">
        <v>39494091.450000003</v>
      </c>
      <c r="N5" s="4">
        <v>11133404</v>
      </c>
      <c r="O5" s="4">
        <v>4985728.3</v>
      </c>
      <c r="P5" s="2">
        <v>98808824</v>
      </c>
      <c r="R5" s="2">
        <v>23490480</v>
      </c>
      <c r="T5" s="2">
        <f t="shared" si="3"/>
        <v>122299304</v>
      </c>
      <c r="U5" s="9">
        <f t="shared" si="4"/>
        <v>49404412</v>
      </c>
      <c r="V5" s="9">
        <f t="shared" si="5"/>
        <v>0</v>
      </c>
      <c r="W5" s="9">
        <f t="shared" si="6"/>
        <v>23490480</v>
      </c>
      <c r="X5" s="9">
        <f t="shared" si="7"/>
        <v>0</v>
      </c>
      <c r="Y5" s="9">
        <f t="shared" si="8"/>
        <v>72894892</v>
      </c>
      <c r="Z5" s="10">
        <f t="shared" si="9"/>
        <v>0.73785895798289114</v>
      </c>
      <c r="AA5" s="4">
        <f t="shared" si="10"/>
        <v>0</v>
      </c>
      <c r="AB5" s="4">
        <f t="shared" si="11"/>
        <v>0</v>
      </c>
      <c r="AC5" s="4">
        <f t="shared" si="12"/>
        <v>4916403.75</v>
      </c>
      <c r="AD5" s="4">
        <f t="shared" si="13"/>
        <v>54312627.25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47168715</v>
      </c>
      <c r="F6" s="6">
        <f t="shared" si="1"/>
        <v>47081111</v>
      </c>
      <c r="G6" s="7">
        <f t="shared" si="2"/>
        <v>0.99814275203384273</v>
      </c>
      <c r="H6" s="5" t="s">
        <v>116</v>
      </c>
      <c r="I6" s="5">
        <v>14</v>
      </c>
      <c r="J6" s="5">
        <v>209</v>
      </c>
      <c r="K6" s="12">
        <v>0</v>
      </c>
      <c r="L6" s="4">
        <v>34653154</v>
      </c>
      <c r="M6" s="4">
        <v>34688356</v>
      </c>
      <c r="N6" s="4">
        <v>12515561</v>
      </c>
      <c r="O6" s="4">
        <v>12392755</v>
      </c>
      <c r="R6" s="2">
        <v>76559576</v>
      </c>
      <c r="S6" s="2">
        <v>12349627</v>
      </c>
      <c r="T6" s="2">
        <f t="shared" si="3"/>
        <v>88909203</v>
      </c>
      <c r="U6" s="9">
        <f t="shared" si="4"/>
        <v>0</v>
      </c>
      <c r="V6" s="9">
        <f t="shared" si="5"/>
        <v>87656597</v>
      </c>
      <c r="W6" s="9">
        <f t="shared" si="6"/>
        <v>76559576</v>
      </c>
      <c r="X6" s="9">
        <f t="shared" si="7"/>
        <v>0</v>
      </c>
      <c r="Y6" s="9">
        <f t="shared" si="8"/>
        <v>164216173</v>
      </c>
      <c r="Z6" s="10">
        <f t="shared" si="9"/>
        <v>3.4814637837812628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87604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175412788</v>
      </c>
      <c r="F7" s="6">
        <f t="shared" si="1"/>
        <v>18649.691360000001</v>
      </c>
      <c r="G7" s="7">
        <f t="shared" si="2"/>
        <v>1.0631888115249614E-4</v>
      </c>
      <c r="H7" s="5">
        <v>3</v>
      </c>
      <c r="I7" s="5">
        <v>7</v>
      </c>
      <c r="J7" s="5">
        <v>33</v>
      </c>
      <c r="K7" s="12">
        <f>E7/60</f>
        <v>2923546.4666666668</v>
      </c>
      <c r="L7" s="4">
        <v>76601043</v>
      </c>
      <c r="M7" s="4">
        <v>-1611.5432000000001</v>
      </c>
      <c r="N7" s="4">
        <v>98811745</v>
      </c>
      <c r="O7" s="4">
        <v>20261.234560000001</v>
      </c>
      <c r="P7" s="2">
        <v>56814616</v>
      </c>
      <c r="Q7" s="13">
        <v>87656597</v>
      </c>
      <c r="T7" s="2">
        <f t="shared" si="3"/>
        <v>144471213</v>
      </c>
      <c r="U7" s="9">
        <f t="shared" si="4"/>
        <v>28407308</v>
      </c>
      <c r="V7" s="9">
        <f t="shared" si="5"/>
        <v>23452616</v>
      </c>
      <c r="W7" s="9">
        <f t="shared" si="6"/>
        <v>0</v>
      </c>
      <c r="X7" s="9">
        <f t="shared" si="7"/>
        <v>0</v>
      </c>
      <c r="Y7" s="9">
        <f t="shared" si="8"/>
        <v>51859924</v>
      </c>
      <c r="Z7" s="10">
        <f t="shared" si="9"/>
        <v>0.29564505867154905</v>
      </c>
      <c r="AA7" s="4">
        <f t="shared" si="10"/>
        <v>12260245.468640001</v>
      </c>
      <c r="AB7" s="4">
        <f t="shared" si="11"/>
        <v>35063907.908640005</v>
      </c>
      <c r="AC7" s="4">
        <f t="shared" si="12"/>
        <v>87687744.308640003</v>
      </c>
      <c r="AD7" s="4">
        <f t="shared" si="13"/>
        <v>175394138.30864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69377405</v>
      </c>
      <c r="F8" s="6">
        <f t="shared" si="1"/>
        <v>3604271.5</v>
      </c>
      <c r="G8" s="7">
        <f t="shared" si="2"/>
        <v>5.1951662072111229E-2</v>
      </c>
      <c r="H8" s="5">
        <v>2</v>
      </c>
      <c r="I8" s="5">
        <v>10</v>
      </c>
      <c r="J8" s="5">
        <v>67</v>
      </c>
      <c r="K8" s="12">
        <v>0</v>
      </c>
      <c r="L8" s="4">
        <v>45774657</v>
      </c>
      <c r="M8" s="4">
        <v>2369325.0499999998</v>
      </c>
      <c r="N8" s="4">
        <v>23602748</v>
      </c>
      <c r="O8" s="4">
        <v>1234946.45</v>
      </c>
      <c r="P8" s="2">
        <v>54320286</v>
      </c>
      <c r="Q8" s="2">
        <v>23452616</v>
      </c>
      <c r="T8" s="2">
        <f t="shared" si="3"/>
        <v>77772902</v>
      </c>
      <c r="U8" s="9">
        <f t="shared" si="4"/>
        <v>27160143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27160143</v>
      </c>
      <c r="Z8" s="10">
        <f t="shared" si="9"/>
        <v>0.39148398531193263</v>
      </c>
      <c r="AA8" s="4">
        <f t="shared" si="10"/>
        <v>1252146.8500000006</v>
      </c>
      <c r="AB8" s="4">
        <f t="shared" si="11"/>
        <v>10271209.5</v>
      </c>
      <c r="AC8" s="4">
        <f t="shared" si="12"/>
        <v>31084431</v>
      </c>
      <c r="AD8" s="4">
        <f t="shared" si="13"/>
        <v>65773133.5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153238710</v>
      </c>
      <c r="F9" s="6">
        <f t="shared" si="1"/>
        <v>24729793.799999997</v>
      </c>
      <c r="G9" s="7">
        <f t="shared" si="2"/>
        <v>0.16138085344101369</v>
      </c>
      <c r="H9" s="5">
        <v>2</v>
      </c>
      <c r="I9" s="5">
        <v>11</v>
      </c>
      <c r="J9" s="5">
        <v>127</v>
      </c>
      <c r="K9" s="12">
        <f>E9/60</f>
        <v>2553978.5</v>
      </c>
      <c r="L9" s="4">
        <v>65489469</v>
      </c>
      <c r="M9" s="4">
        <v>10605643.439999999</v>
      </c>
      <c r="N9" s="4">
        <v>87749241</v>
      </c>
      <c r="O9" s="4">
        <v>14124150.359999999</v>
      </c>
      <c r="Q9" s="2"/>
      <c r="R9" s="2">
        <v>67889493</v>
      </c>
      <c r="T9" s="2">
        <f t="shared" si="3"/>
        <v>67889493</v>
      </c>
      <c r="U9" s="9">
        <f t="shared" si="4"/>
        <v>0</v>
      </c>
      <c r="V9" s="9">
        <f t="shared" si="5"/>
        <v>76540662</v>
      </c>
      <c r="W9" s="9">
        <f t="shared" si="6"/>
        <v>67889493</v>
      </c>
      <c r="X9" s="9">
        <f t="shared" si="7"/>
        <v>0</v>
      </c>
      <c r="Y9" s="9">
        <f t="shared" si="8"/>
        <v>144430155</v>
      </c>
      <c r="Z9" s="10">
        <f t="shared" si="9"/>
        <v>0.94251742917961134</v>
      </c>
      <c r="AA9" s="4">
        <f t="shared" si="10"/>
        <v>0</v>
      </c>
      <c r="AB9" s="4">
        <f t="shared" si="11"/>
        <v>5917948.200000003</v>
      </c>
      <c r="AC9" s="4">
        <f t="shared" si="12"/>
        <v>51889561.200000003</v>
      </c>
      <c r="AD9" s="4">
        <f t="shared" si="13"/>
        <v>128508916.2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91469303</v>
      </c>
      <c r="F10" s="6">
        <f t="shared" si="1"/>
        <v>41235079.899999999</v>
      </c>
      <c r="G10" s="7">
        <f t="shared" si="2"/>
        <v>0.45080785080432939</v>
      </c>
      <c r="H10" s="5" t="s">
        <v>116</v>
      </c>
      <c r="I10" s="5">
        <v>12</v>
      </c>
      <c r="J10" s="5">
        <v>146</v>
      </c>
      <c r="K10" s="12">
        <v>0</v>
      </c>
      <c r="L10" s="4">
        <v>56864673</v>
      </c>
      <c r="M10" s="4">
        <v>25573456.399999999</v>
      </c>
      <c r="N10" s="4">
        <v>34604630</v>
      </c>
      <c r="O10" s="4">
        <v>15661623.5</v>
      </c>
      <c r="P10" s="2">
        <v>32126511</v>
      </c>
      <c r="Q10" s="13">
        <v>76540662</v>
      </c>
      <c r="S10" s="2">
        <v>34593951</v>
      </c>
      <c r="T10" s="2">
        <f t="shared" si="3"/>
        <v>143261124</v>
      </c>
      <c r="U10" s="9">
        <f t="shared" si="4"/>
        <v>16063255.5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16063255.5</v>
      </c>
      <c r="Z10" s="10">
        <f t="shared" si="9"/>
        <v>0.17561362088874777</v>
      </c>
      <c r="AA10" s="4">
        <f t="shared" si="10"/>
        <v>0</v>
      </c>
      <c r="AB10" s="4">
        <f t="shared" si="11"/>
        <v>0</v>
      </c>
      <c r="AC10" s="4">
        <f t="shared" si="12"/>
        <v>4499571.6000000015</v>
      </c>
      <c r="AD10" s="4">
        <f t="shared" si="13"/>
        <v>50234223.100000001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131004477</v>
      </c>
      <c r="F11" s="6">
        <f t="shared" si="1"/>
        <v>130971209</v>
      </c>
      <c r="G11" s="7">
        <f t="shared" si="2"/>
        <v>0.99974605448026022</v>
      </c>
      <c r="H11" s="5" t="s">
        <v>117</v>
      </c>
      <c r="I11" s="5">
        <v>11</v>
      </c>
      <c r="J11" s="5">
        <v>215</v>
      </c>
      <c r="K11" s="12">
        <v>0</v>
      </c>
      <c r="L11" s="4">
        <v>54395914</v>
      </c>
      <c r="M11" s="4">
        <v>54368509</v>
      </c>
      <c r="N11" s="4">
        <v>76608563</v>
      </c>
      <c r="O11" s="4">
        <v>76602700</v>
      </c>
      <c r="P11" s="2">
        <v>21099876</v>
      </c>
      <c r="Q11" s="2"/>
      <c r="R11" s="2">
        <v>90152521</v>
      </c>
      <c r="S11" s="2">
        <v>76533242</v>
      </c>
      <c r="T11" s="2">
        <f t="shared" si="3"/>
        <v>187785639</v>
      </c>
      <c r="U11" s="9">
        <f t="shared" si="4"/>
        <v>10549938</v>
      </c>
      <c r="V11" s="9">
        <f t="shared" si="5"/>
        <v>0</v>
      </c>
      <c r="W11" s="9">
        <f t="shared" si="6"/>
        <v>90152521</v>
      </c>
      <c r="X11" s="9">
        <f t="shared" si="7"/>
        <v>0</v>
      </c>
      <c r="Y11" s="9">
        <f t="shared" si="8"/>
        <v>100702459</v>
      </c>
      <c r="Z11" s="10">
        <f t="shared" si="9"/>
        <v>0.76869479048414502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33268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113729153</v>
      </c>
      <c r="F12" s="6">
        <f t="shared" si="1"/>
        <v>95213.521919999999</v>
      </c>
      <c r="G12" s="7">
        <f t="shared" si="2"/>
        <v>8.3719538401908259E-4</v>
      </c>
      <c r="H12" s="5" t="s">
        <v>117</v>
      </c>
      <c r="I12" s="5">
        <v>7</v>
      </c>
      <c r="J12" s="5">
        <v>57</v>
      </c>
      <c r="K12" s="12">
        <f>E12/60</f>
        <v>1895485.8833333333</v>
      </c>
      <c r="L12" s="4">
        <v>67945568</v>
      </c>
      <c r="M12" s="4">
        <v>92986.209839999996</v>
      </c>
      <c r="N12" s="4">
        <v>45783585</v>
      </c>
      <c r="O12" s="4">
        <v>2227.3120800000002</v>
      </c>
      <c r="R12" s="2">
        <v>98754971</v>
      </c>
      <c r="S12" s="2">
        <v>45697424</v>
      </c>
      <c r="T12" s="2">
        <f t="shared" si="3"/>
        <v>144452395</v>
      </c>
      <c r="U12" s="9">
        <f t="shared" si="4"/>
        <v>0</v>
      </c>
      <c r="V12" s="9">
        <f t="shared" si="5"/>
        <v>65451526</v>
      </c>
      <c r="W12" s="9">
        <f t="shared" si="6"/>
        <v>98754971</v>
      </c>
      <c r="X12" s="9">
        <f t="shared" si="7"/>
        <v>0</v>
      </c>
      <c r="Y12" s="9">
        <f t="shared" si="8"/>
        <v>164206497</v>
      </c>
      <c r="Z12" s="10">
        <f t="shared" si="9"/>
        <v>1.4438382127052332</v>
      </c>
      <c r="AA12" s="4">
        <f t="shared" si="10"/>
        <v>7865827.1880800007</v>
      </c>
      <c r="AB12" s="4">
        <f t="shared" si="11"/>
        <v>22650617.078080002</v>
      </c>
      <c r="AC12" s="4">
        <f t="shared" si="12"/>
        <v>56769362.978079997</v>
      </c>
      <c r="AD12" s="4">
        <f t="shared" si="13"/>
        <v>113633939.47808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108736593</v>
      </c>
      <c r="F13" s="6">
        <f t="shared" si="1"/>
        <v>5489869.8000000007</v>
      </c>
      <c r="G13" s="7">
        <f t="shared" si="2"/>
        <v>5.0487785652802278E-2</v>
      </c>
      <c r="H13" s="5">
        <v>2</v>
      </c>
      <c r="I13" s="5">
        <v>5</v>
      </c>
      <c r="J13" s="5">
        <v>86</v>
      </c>
      <c r="K13" s="12">
        <f>E13/60</f>
        <v>1812276.55</v>
      </c>
      <c r="L13" s="4">
        <v>43205303</v>
      </c>
      <c r="M13" s="4">
        <v>2221109.35</v>
      </c>
      <c r="N13" s="4">
        <v>65531290</v>
      </c>
      <c r="O13" s="4">
        <v>3268760.45</v>
      </c>
      <c r="P13" s="2">
        <v>23479249</v>
      </c>
      <c r="Q13" s="13">
        <v>65451526</v>
      </c>
      <c r="S13" s="2">
        <v>65449742</v>
      </c>
      <c r="T13" s="2">
        <f t="shared" si="3"/>
        <v>154380517</v>
      </c>
      <c r="U13" s="9">
        <f t="shared" si="4"/>
        <v>11739624.5</v>
      </c>
      <c r="V13" s="9">
        <f t="shared" si="5"/>
        <v>78891074</v>
      </c>
      <c r="W13" s="9">
        <f t="shared" si="6"/>
        <v>0</v>
      </c>
      <c r="X13" s="9">
        <f t="shared" si="7"/>
        <v>0</v>
      </c>
      <c r="Y13" s="9">
        <f t="shared" si="8"/>
        <v>90630698.5</v>
      </c>
      <c r="Z13" s="10">
        <f t="shared" si="9"/>
        <v>0.83348848809342413</v>
      </c>
      <c r="AA13" s="4">
        <f t="shared" si="10"/>
        <v>2121691.71</v>
      </c>
      <c r="AB13" s="4">
        <f t="shared" si="11"/>
        <v>16257448.800000001</v>
      </c>
      <c r="AC13" s="4">
        <f t="shared" si="12"/>
        <v>48878426.700000003</v>
      </c>
      <c r="AD13" s="4">
        <f t="shared" si="13"/>
        <v>103246723.2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135891036</v>
      </c>
      <c r="F14" s="6">
        <f t="shared" si="1"/>
        <v>51801858.359999999</v>
      </c>
      <c r="G14" s="7">
        <f t="shared" si="2"/>
        <v>0.38120143818757846</v>
      </c>
      <c r="H14" s="5">
        <v>3</v>
      </c>
      <c r="I14" s="5">
        <v>13</v>
      </c>
      <c r="J14" s="5">
        <v>103</v>
      </c>
      <c r="K14" s="12">
        <f>E14/60</f>
        <v>2264850.6</v>
      </c>
      <c r="L14" s="4">
        <v>78938581</v>
      </c>
      <c r="M14" s="4">
        <v>42667944.439999998</v>
      </c>
      <c r="N14" s="4">
        <v>56952455</v>
      </c>
      <c r="O14" s="4">
        <v>9133913.9199999999</v>
      </c>
      <c r="Q14" s="2">
        <v>78891074</v>
      </c>
      <c r="S14" s="2">
        <v>56804029</v>
      </c>
      <c r="T14" s="2">
        <f t="shared" si="3"/>
        <v>135695103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16143659.640000001</v>
      </c>
      <c r="AD14" s="4">
        <f t="shared" si="13"/>
        <v>84089177.640000001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86551391</v>
      </c>
      <c r="F15" s="6">
        <f t="shared" si="1"/>
        <v>39028979.299999997</v>
      </c>
      <c r="G15" s="7">
        <f t="shared" si="2"/>
        <v>0.45093416580676327</v>
      </c>
      <c r="H15" s="5" t="s">
        <v>115</v>
      </c>
      <c r="I15" s="5">
        <v>9</v>
      </c>
      <c r="J15" s="5">
        <v>157</v>
      </c>
      <c r="K15" s="12">
        <f>E15/60</f>
        <v>1442523.1833333333</v>
      </c>
      <c r="L15" s="4">
        <v>32182068</v>
      </c>
      <c r="M15" s="4">
        <v>14492385.199999999</v>
      </c>
      <c r="N15" s="4">
        <v>54369323</v>
      </c>
      <c r="O15" s="4">
        <v>24536594.100000001</v>
      </c>
      <c r="P15" s="2">
        <v>45687742</v>
      </c>
      <c r="Q15" s="2"/>
      <c r="S15" s="2">
        <v>54331856</v>
      </c>
      <c r="T15" s="2">
        <f t="shared" si="3"/>
        <v>100019598</v>
      </c>
      <c r="U15" s="9">
        <f t="shared" si="4"/>
        <v>22843871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22843871</v>
      </c>
      <c r="Z15" s="10">
        <f t="shared" si="9"/>
        <v>0.26393418680007119</v>
      </c>
      <c r="AA15" s="4">
        <f t="shared" si="10"/>
        <v>0</v>
      </c>
      <c r="AB15" s="4">
        <f t="shared" si="11"/>
        <v>0</v>
      </c>
      <c r="AC15" s="4">
        <f t="shared" si="12"/>
        <v>4246716.200000003</v>
      </c>
      <c r="AD15" s="4">
        <f t="shared" si="13"/>
        <v>47522411.700000003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157066816</v>
      </c>
      <c r="F16" s="6">
        <f t="shared" si="1"/>
        <v>156950633</v>
      </c>
      <c r="G16" s="7">
        <f t="shared" si="2"/>
        <v>0.99926029569479524</v>
      </c>
      <c r="H16" s="5" t="s">
        <v>115</v>
      </c>
      <c r="I16" s="5">
        <v>14</v>
      </c>
      <c r="J16" s="5">
        <v>204</v>
      </c>
      <c r="K16" s="12">
        <v>0</v>
      </c>
      <c r="L16" s="4">
        <v>89110008</v>
      </c>
      <c r="M16" s="4">
        <v>88993982</v>
      </c>
      <c r="N16" s="4">
        <v>67956808</v>
      </c>
      <c r="O16" s="4">
        <v>67956651</v>
      </c>
      <c r="R16" s="2">
        <v>12381556</v>
      </c>
      <c r="S16" s="2">
        <v>67871181</v>
      </c>
      <c r="T16" s="2">
        <f t="shared" si="3"/>
        <v>80252737</v>
      </c>
      <c r="U16" s="9">
        <f t="shared" si="4"/>
        <v>0</v>
      </c>
      <c r="V16" s="9">
        <f t="shared" si="5"/>
        <v>0</v>
      </c>
      <c r="W16" s="9">
        <f t="shared" si="6"/>
        <v>12381556</v>
      </c>
      <c r="X16" s="9">
        <f t="shared" si="7"/>
        <v>0</v>
      </c>
      <c r="Y16" s="9">
        <f t="shared" si="8"/>
        <v>12381556</v>
      </c>
      <c r="Z16" s="10">
        <f t="shared" si="9"/>
        <v>7.8829865628650672E-2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116183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64372548</v>
      </c>
      <c r="F17" s="6">
        <f t="shared" si="1"/>
        <v>40213.780159999995</v>
      </c>
      <c r="G17" s="7">
        <f t="shared" si="2"/>
        <v>6.2470387470137112E-4</v>
      </c>
      <c r="H17" s="5">
        <v>1</v>
      </c>
      <c r="I17" s="5">
        <v>9</v>
      </c>
      <c r="J17" s="5">
        <v>55</v>
      </c>
      <c r="K17" s="12">
        <f>E17/60</f>
        <v>1072875.8</v>
      </c>
      <c r="L17" s="4">
        <v>21136409</v>
      </c>
      <c r="M17" s="4">
        <v>19313.9012</v>
      </c>
      <c r="N17" s="4">
        <v>43236139</v>
      </c>
      <c r="O17" s="4">
        <v>20899.878959999998</v>
      </c>
      <c r="P17" s="2">
        <v>12375717</v>
      </c>
      <c r="S17" s="2">
        <v>43193995</v>
      </c>
      <c r="T17" s="2">
        <f t="shared" si="3"/>
        <v>55569712</v>
      </c>
      <c r="U17" s="9">
        <f t="shared" si="4"/>
        <v>6187858.5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6187858.5</v>
      </c>
      <c r="Z17" s="10">
        <f t="shared" si="9"/>
        <v>9.6125735150331473E-2</v>
      </c>
      <c r="AA17" s="4">
        <f t="shared" si="10"/>
        <v>4465864.5798400007</v>
      </c>
      <c r="AB17" s="4">
        <f t="shared" si="11"/>
        <v>12834295.819840001</v>
      </c>
      <c r="AC17" s="4">
        <f t="shared" si="12"/>
        <v>32146060.219840001</v>
      </c>
      <c r="AD17" s="4">
        <f t="shared" si="13"/>
        <v>64332334.219839998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169188366</v>
      </c>
      <c r="F18" s="6">
        <f t="shared" si="1"/>
        <v>8545487.5</v>
      </c>
      <c r="G18" s="7">
        <f t="shared" si="2"/>
        <v>5.0508718194015777E-2</v>
      </c>
      <c r="H18" s="5">
        <v>1</v>
      </c>
      <c r="I18" s="5">
        <v>7</v>
      </c>
      <c r="J18" s="5">
        <v>98</v>
      </c>
      <c r="K18" s="12">
        <f>E18/60</f>
        <v>2819806.1</v>
      </c>
      <c r="L18" s="4">
        <v>90224974</v>
      </c>
      <c r="M18" s="4">
        <v>4583866.8</v>
      </c>
      <c r="N18" s="4">
        <v>78963392</v>
      </c>
      <c r="O18" s="4">
        <v>3961620.7</v>
      </c>
      <c r="R18" s="2">
        <v>34558263</v>
      </c>
      <c r="S18" s="2">
        <v>78903010</v>
      </c>
      <c r="T18" s="2">
        <f t="shared" si="3"/>
        <v>113461273</v>
      </c>
      <c r="U18" s="9">
        <f t="shared" si="4"/>
        <v>0</v>
      </c>
      <c r="V18" s="9">
        <f t="shared" si="5"/>
        <v>0</v>
      </c>
      <c r="W18" s="9">
        <f t="shared" si="6"/>
        <v>34558263</v>
      </c>
      <c r="X18" s="9">
        <f t="shared" si="7"/>
        <v>0</v>
      </c>
      <c r="Y18" s="9">
        <f t="shared" si="8"/>
        <v>34558263</v>
      </c>
      <c r="Z18" s="10">
        <f t="shared" si="9"/>
        <v>0.20425909781527177</v>
      </c>
      <c r="AA18" s="4">
        <f t="shared" si="10"/>
        <v>3297698.120000001</v>
      </c>
      <c r="AB18" s="4">
        <f t="shared" si="11"/>
        <v>25292185.700000003</v>
      </c>
      <c r="AC18" s="4">
        <f t="shared" si="12"/>
        <v>76048695.5</v>
      </c>
      <c r="AD18" s="4">
        <f t="shared" si="13"/>
        <v>160642878.5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43182611</v>
      </c>
      <c r="F19" s="6">
        <f t="shared" si="1"/>
        <v>7009713.7999999998</v>
      </c>
      <c r="G19" s="7">
        <f t="shared" si="2"/>
        <v>0.16232723398777346</v>
      </c>
      <c r="H19" s="5" t="s">
        <v>117</v>
      </c>
      <c r="I19" s="5">
        <v>9</v>
      </c>
      <c r="J19" s="5">
        <v>119</v>
      </c>
      <c r="K19" s="12">
        <v>0</v>
      </c>
      <c r="L19" s="4">
        <v>11005455</v>
      </c>
      <c r="M19" s="4">
        <v>1819604.64</v>
      </c>
      <c r="N19" s="4">
        <v>32177156</v>
      </c>
      <c r="O19" s="4">
        <v>5190109.16</v>
      </c>
      <c r="P19" s="2">
        <v>76555911</v>
      </c>
      <c r="S19" s="2">
        <v>32115175</v>
      </c>
      <c r="T19" s="2">
        <f t="shared" si="3"/>
        <v>108671086</v>
      </c>
      <c r="U19" s="9">
        <f t="shared" si="4"/>
        <v>38277955.5</v>
      </c>
      <c r="V19" s="9">
        <f t="shared" si="5"/>
        <v>12359861</v>
      </c>
      <c r="W19" s="9">
        <f t="shared" si="6"/>
        <v>0</v>
      </c>
      <c r="X19" s="9">
        <f t="shared" si="7"/>
        <v>0</v>
      </c>
      <c r="Y19" s="9">
        <f t="shared" si="8"/>
        <v>50637816.5</v>
      </c>
      <c r="Z19" s="10">
        <f t="shared" si="9"/>
        <v>1.1726436944722958</v>
      </c>
      <c r="AA19" s="4">
        <f t="shared" si="10"/>
        <v>0</v>
      </c>
      <c r="AB19" s="4">
        <f t="shared" si="11"/>
        <v>1626808.4000000013</v>
      </c>
      <c r="AC19" s="4">
        <f t="shared" si="12"/>
        <v>14581591.699999999</v>
      </c>
      <c r="AD19" s="4">
        <f t="shared" si="13"/>
        <v>36172897.200000003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101573601</v>
      </c>
      <c r="F20" s="6">
        <f t="shared" si="1"/>
        <v>25781880.350000001</v>
      </c>
      <c r="G20" s="7">
        <f t="shared" si="2"/>
        <v>0.25382461679191626</v>
      </c>
      <c r="H20" s="5" t="s">
        <v>115</v>
      </c>
      <c r="I20" s="5">
        <v>12</v>
      </c>
      <c r="J20" s="5">
        <v>138</v>
      </c>
      <c r="K20" s="12">
        <v>0</v>
      </c>
      <c r="L20" s="4">
        <v>12450985</v>
      </c>
      <c r="M20" s="4">
        <v>5649667.1000000006</v>
      </c>
      <c r="N20" s="4">
        <v>89122616</v>
      </c>
      <c r="O20" s="4">
        <v>20132213.25</v>
      </c>
      <c r="Q20" s="13">
        <v>12359861</v>
      </c>
      <c r="S20" s="2">
        <v>89010212</v>
      </c>
      <c r="T20" s="2">
        <f t="shared" si="3"/>
        <v>101370073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25004920.149999999</v>
      </c>
      <c r="AD20" s="4">
        <f t="shared" si="13"/>
        <v>75791720.650000006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119952017</v>
      </c>
      <c r="F21" s="6">
        <f t="shared" si="1"/>
        <v>119959425</v>
      </c>
      <c r="G21" s="7">
        <f t="shared" si="2"/>
        <v>1.0000617580277953</v>
      </c>
      <c r="H21" s="5" t="s">
        <v>116</v>
      </c>
      <c r="I21" s="5">
        <v>11</v>
      </c>
      <c r="J21" s="5">
        <v>206</v>
      </c>
      <c r="K21" s="12">
        <v>0</v>
      </c>
      <c r="L21" s="4">
        <v>98784514</v>
      </c>
      <c r="M21" s="4">
        <v>98785003</v>
      </c>
      <c r="N21" s="4">
        <v>21167503</v>
      </c>
      <c r="O21" s="4">
        <v>21174422</v>
      </c>
      <c r="Q21" s="2"/>
      <c r="R21" s="2">
        <v>65446779</v>
      </c>
      <c r="S21" s="2">
        <v>21107261</v>
      </c>
      <c r="T21" s="2">
        <f t="shared" si="3"/>
        <v>86554040</v>
      </c>
      <c r="U21" s="9">
        <f t="shared" si="4"/>
        <v>0</v>
      </c>
      <c r="V21" s="9">
        <f t="shared" si="5"/>
        <v>0</v>
      </c>
      <c r="W21" s="9">
        <f t="shared" si="6"/>
        <v>65446779</v>
      </c>
      <c r="X21" s="9">
        <f t="shared" si="7"/>
        <v>0</v>
      </c>
      <c r="Y21" s="9">
        <f t="shared" si="8"/>
        <v>65446779</v>
      </c>
      <c r="Z21" s="10">
        <f t="shared" si="9"/>
        <v>0.54560799090189538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113783993</v>
      </c>
      <c r="F22" s="6">
        <f t="shared" si="1"/>
        <v>179356.41960000002</v>
      </c>
      <c r="G22" s="7">
        <f t="shared" si="2"/>
        <v>1.5762886753323908E-3</v>
      </c>
      <c r="H22" s="5">
        <v>2</v>
      </c>
      <c r="I22" s="5">
        <v>3</v>
      </c>
      <c r="J22" s="5">
        <v>33</v>
      </c>
      <c r="K22" s="12">
        <f>E22/60</f>
        <v>1896399.8833333333</v>
      </c>
      <c r="L22" s="4">
        <v>23508032</v>
      </c>
      <c r="M22" s="4">
        <v>53542.543120000002</v>
      </c>
      <c r="N22" s="4">
        <v>90275961</v>
      </c>
      <c r="O22" s="4">
        <v>125813.87648000001</v>
      </c>
      <c r="P22" s="2">
        <v>56816583</v>
      </c>
      <c r="R22" s="2">
        <v>78913260</v>
      </c>
      <c r="S22" s="2">
        <v>90117016</v>
      </c>
      <c r="T22" s="2">
        <f t="shared" si="3"/>
        <v>225846859</v>
      </c>
      <c r="U22" s="9">
        <f t="shared" si="4"/>
        <v>28408291.5</v>
      </c>
      <c r="V22" s="9">
        <f t="shared" si="5"/>
        <v>0</v>
      </c>
      <c r="W22" s="9">
        <f t="shared" si="6"/>
        <v>78913260</v>
      </c>
      <c r="X22" s="9">
        <f t="shared" si="7"/>
        <v>0</v>
      </c>
      <c r="Y22" s="9">
        <f t="shared" si="8"/>
        <v>107321551.5</v>
      </c>
      <c r="Z22" s="10">
        <f t="shared" si="9"/>
        <v>0.94320430027446833</v>
      </c>
      <c r="AA22" s="4">
        <f t="shared" si="10"/>
        <v>7785523.090400001</v>
      </c>
      <c r="AB22" s="4">
        <f t="shared" si="11"/>
        <v>22577442.180400003</v>
      </c>
      <c r="AC22" s="4">
        <f t="shared" si="12"/>
        <v>56712640.080399998</v>
      </c>
      <c r="AD22" s="4">
        <f t="shared" si="13"/>
        <v>113604636.5804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98904183</v>
      </c>
      <c r="F23" s="6">
        <f t="shared" si="1"/>
        <v>5034851.75</v>
      </c>
      <c r="G23" s="7">
        <f t="shared" si="2"/>
        <v>5.0906358025322347E-2</v>
      </c>
      <c r="H23" s="5">
        <v>1</v>
      </c>
      <c r="I23" s="5">
        <v>7</v>
      </c>
      <c r="J23" s="5">
        <v>81</v>
      </c>
      <c r="K23" s="12">
        <f>E23/60</f>
        <v>1648403.05</v>
      </c>
      <c r="L23" s="4">
        <v>87738732</v>
      </c>
      <c r="M23" s="4">
        <v>4449780.05</v>
      </c>
      <c r="N23" s="4">
        <v>11165451</v>
      </c>
      <c r="O23" s="4">
        <v>585071.70000000007</v>
      </c>
      <c r="S23" s="2">
        <v>87642744</v>
      </c>
      <c r="T23" s="2">
        <f t="shared" si="3"/>
        <v>87642744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1888441.0600000005</v>
      </c>
      <c r="AB23" s="4">
        <f t="shared" si="11"/>
        <v>14745984.850000001</v>
      </c>
      <c r="AC23" s="4">
        <f t="shared" si="12"/>
        <v>44417239.75</v>
      </c>
      <c r="AD23" s="4">
        <f t="shared" si="13"/>
        <v>93869331.25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47005106</v>
      </c>
      <c r="F24" s="6">
        <f t="shared" si="1"/>
        <v>7600387.8800000008</v>
      </c>
      <c r="G24" s="7">
        <f t="shared" si="2"/>
        <v>0.16169281439339805</v>
      </c>
      <c r="H24" s="5">
        <v>2</v>
      </c>
      <c r="I24" s="5">
        <v>15</v>
      </c>
      <c r="J24" s="5">
        <v>105</v>
      </c>
      <c r="K24" s="12">
        <f>E24/60</f>
        <v>783418.43333333335</v>
      </c>
      <c r="L24" s="4">
        <v>34608970</v>
      </c>
      <c r="M24" s="4">
        <v>5602747.4000000004</v>
      </c>
      <c r="N24" s="4">
        <v>12396136</v>
      </c>
      <c r="O24" s="4">
        <v>1997640.48</v>
      </c>
      <c r="S24" s="2">
        <v>12330568</v>
      </c>
      <c r="T24" s="2">
        <f t="shared" si="3"/>
        <v>12330568</v>
      </c>
      <c r="U24" s="9">
        <f t="shared" si="4"/>
        <v>0</v>
      </c>
      <c r="V24" s="9">
        <f t="shared" si="5"/>
        <v>87681273</v>
      </c>
      <c r="W24" s="9">
        <f t="shared" si="6"/>
        <v>0</v>
      </c>
      <c r="X24" s="9">
        <f t="shared" si="7"/>
        <v>0</v>
      </c>
      <c r="Y24" s="9">
        <f t="shared" si="8"/>
        <v>87681273</v>
      </c>
      <c r="Z24" s="10">
        <f t="shared" si="9"/>
        <v>1.8653563508611171</v>
      </c>
      <c r="AA24" s="4">
        <f t="shared" si="10"/>
        <v>0</v>
      </c>
      <c r="AB24" s="4">
        <f t="shared" si="11"/>
        <v>1800633.3200000003</v>
      </c>
      <c r="AC24" s="4">
        <f t="shared" si="12"/>
        <v>15902165.119999999</v>
      </c>
      <c r="AD24" s="4">
        <f t="shared" si="13"/>
        <v>39404718.119999997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175443498</v>
      </c>
      <c r="F25" s="6">
        <f t="shared" si="1"/>
        <v>79003434.900000006</v>
      </c>
      <c r="G25" s="7">
        <f t="shared" si="2"/>
        <v>0.45030699798290619</v>
      </c>
      <c r="H25" s="5" t="s">
        <v>117</v>
      </c>
      <c r="I25" s="5">
        <v>11</v>
      </c>
      <c r="J25" s="5">
        <v>165</v>
      </c>
      <c r="K25" s="12">
        <f>E25/60</f>
        <v>2924058.3</v>
      </c>
      <c r="L25" s="4">
        <v>76593795</v>
      </c>
      <c r="M25" s="4">
        <v>34499982.5</v>
      </c>
      <c r="N25" s="4">
        <v>98849703</v>
      </c>
      <c r="O25" s="4">
        <v>44503452.399999999</v>
      </c>
      <c r="P25" s="2">
        <v>76534372</v>
      </c>
      <c r="Q25" s="13">
        <v>87681273</v>
      </c>
      <c r="S25" s="2">
        <v>98769389</v>
      </c>
      <c r="T25" s="2">
        <f t="shared" si="3"/>
        <v>262985034</v>
      </c>
      <c r="U25" s="9">
        <f t="shared" si="4"/>
        <v>38267186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38267186</v>
      </c>
      <c r="Z25" s="10">
        <f t="shared" si="9"/>
        <v>0.21811686632011862</v>
      </c>
      <c r="AA25" s="4">
        <f t="shared" si="10"/>
        <v>0</v>
      </c>
      <c r="AB25" s="4">
        <f t="shared" si="11"/>
        <v>0</v>
      </c>
      <c r="AC25" s="4">
        <f t="shared" si="12"/>
        <v>8718314.099999994</v>
      </c>
      <c r="AD25" s="4">
        <f t="shared" si="13"/>
        <v>96440063.099999994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69333328</v>
      </c>
      <c r="F26" s="6">
        <f t="shared" si="1"/>
        <v>69307563</v>
      </c>
      <c r="G26" s="7">
        <f t="shared" si="2"/>
        <v>0.9996283893944915</v>
      </c>
      <c r="H26" s="5" t="s">
        <v>116</v>
      </c>
      <c r="I26" s="5">
        <v>14</v>
      </c>
      <c r="J26" s="5">
        <v>213</v>
      </c>
      <c r="K26" s="12">
        <v>0</v>
      </c>
      <c r="L26" s="4">
        <v>45757116</v>
      </c>
      <c r="M26" s="4">
        <v>45748692</v>
      </c>
      <c r="N26" s="4">
        <v>23576212</v>
      </c>
      <c r="O26" s="4">
        <v>23558871</v>
      </c>
      <c r="P26" s="2">
        <v>45686006</v>
      </c>
      <c r="Q26" s="2"/>
      <c r="R26" s="2">
        <v>23483813</v>
      </c>
      <c r="S26" s="2">
        <v>23469559</v>
      </c>
      <c r="T26" s="2">
        <f t="shared" si="3"/>
        <v>92639378</v>
      </c>
      <c r="U26" s="9">
        <f t="shared" si="4"/>
        <v>22843003</v>
      </c>
      <c r="V26" s="9">
        <f t="shared" si="5"/>
        <v>0</v>
      </c>
      <c r="W26" s="9">
        <f t="shared" si="6"/>
        <v>23483813</v>
      </c>
      <c r="X26" s="9">
        <f t="shared" si="7"/>
        <v>0</v>
      </c>
      <c r="Y26" s="9">
        <f t="shared" si="8"/>
        <v>46326816</v>
      </c>
      <c r="Z26" s="10">
        <f t="shared" si="9"/>
        <v>0.66817528216732935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25765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153240509</v>
      </c>
      <c r="F27" s="6">
        <f t="shared" si="1"/>
        <v>137455.91440000001</v>
      </c>
      <c r="G27" s="7">
        <f t="shared" si="2"/>
        <v>8.969946347541824E-4</v>
      </c>
      <c r="H27" s="5">
        <v>3</v>
      </c>
      <c r="I27" s="5">
        <v>3</v>
      </c>
      <c r="J27" s="5">
        <v>36</v>
      </c>
      <c r="K27" s="12">
        <f>E27/60</f>
        <v>2554008.4833333334</v>
      </c>
      <c r="L27" s="4">
        <v>65445606</v>
      </c>
      <c r="M27" s="4">
        <v>68643.568719999996</v>
      </c>
      <c r="N27" s="4">
        <v>87794903</v>
      </c>
      <c r="O27" s="4">
        <v>68812.345679999999</v>
      </c>
      <c r="S27" s="2">
        <v>87652503</v>
      </c>
      <c r="T27" s="2">
        <f t="shared" si="3"/>
        <v>87652503</v>
      </c>
      <c r="U27" s="9">
        <f t="shared" si="4"/>
        <v>0</v>
      </c>
      <c r="V27" s="9">
        <f t="shared" si="5"/>
        <v>56802172</v>
      </c>
      <c r="W27" s="9">
        <f t="shared" si="6"/>
        <v>0</v>
      </c>
      <c r="X27" s="9">
        <f t="shared" si="7"/>
        <v>0</v>
      </c>
      <c r="Y27" s="9">
        <f t="shared" si="8"/>
        <v>56802172</v>
      </c>
      <c r="Z27" s="10">
        <f t="shared" si="9"/>
        <v>0.37067334460498302</v>
      </c>
      <c r="AA27" s="4">
        <f t="shared" si="10"/>
        <v>10589379.715600001</v>
      </c>
      <c r="AB27" s="4">
        <f t="shared" si="11"/>
        <v>30510645.885600001</v>
      </c>
      <c r="AC27" s="4">
        <f t="shared" si="12"/>
        <v>76482798.585600004</v>
      </c>
      <c r="AD27" s="4">
        <f t="shared" si="13"/>
        <v>153103053.08559999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91481763</v>
      </c>
      <c r="F28" s="6">
        <f t="shared" si="1"/>
        <v>4685018.0999999996</v>
      </c>
      <c r="G28" s="7">
        <f t="shared" si="2"/>
        <v>5.1212590863601956E-2</v>
      </c>
      <c r="H28" s="5">
        <v>1</v>
      </c>
      <c r="I28" s="5">
        <v>8</v>
      </c>
      <c r="J28" s="5">
        <v>86</v>
      </c>
      <c r="K28" s="12">
        <f>E28/60</f>
        <v>1524696.05</v>
      </c>
      <c r="L28" s="4">
        <v>56858309</v>
      </c>
      <c r="M28" s="4">
        <v>2938803.6</v>
      </c>
      <c r="N28" s="4">
        <v>34623454</v>
      </c>
      <c r="O28" s="4">
        <v>1746214.5</v>
      </c>
      <c r="Q28" s="13">
        <v>56802172</v>
      </c>
      <c r="R28" s="2">
        <v>67882794</v>
      </c>
      <c r="S28" s="2">
        <v>34553955</v>
      </c>
      <c r="T28" s="2">
        <f t="shared" si="3"/>
        <v>159238921</v>
      </c>
      <c r="U28" s="9">
        <f t="shared" si="4"/>
        <v>0</v>
      </c>
      <c r="V28" s="9">
        <f t="shared" si="5"/>
        <v>0</v>
      </c>
      <c r="W28" s="9">
        <f t="shared" si="6"/>
        <v>67882794</v>
      </c>
      <c r="X28" s="9">
        <f t="shared" si="7"/>
        <v>0</v>
      </c>
      <c r="Y28" s="9">
        <f t="shared" si="8"/>
        <v>67882794</v>
      </c>
      <c r="Z28" s="10">
        <f t="shared" si="9"/>
        <v>0.74203635537719137</v>
      </c>
      <c r="AA28" s="4">
        <f t="shared" si="10"/>
        <v>1718705.3100000005</v>
      </c>
      <c r="AB28" s="4">
        <f t="shared" si="11"/>
        <v>13611334.500000002</v>
      </c>
      <c r="AC28" s="4">
        <f t="shared" si="12"/>
        <v>41055863.399999999</v>
      </c>
      <c r="AD28" s="4">
        <f t="shared" si="13"/>
        <v>86796744.900000006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130974835</v>
      </c>
      <c r="F29" s="6">
        <f t="shared" si="1"/>
        <v>21066537.280000001</v>
      </c>
      <c r="G29" s="7">
        <f t="shared" si="2"/>
        <v>0.16084415971968968</v>
      </c>
      <c r="H29" s="5" t="s">
        <v>116</v>
      </c>
      <c r="I29" s="5">
        <v>12</v>
      </c>
      <c r="J29" s="5">
        <v>116</v>
      </c>
      <c r="K29" s="12">
        <f>E29/60</f>
        <v>2182913.9166666665</v>
      </c>
      <c r="L29" s="4">
        <v>54326360</v>
      </c>
      <c r="M29" s="4">
        <v>8721334.6799999997</v>
      </c>
      <c r="N29" s="4">
        <v>76648475</v>
      </c>
      <c r="O29" s="4">
        <v>12345202.6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5128429.7199999988</v>
      </c>
      <c r="AC29" s="4">
        <f t="shared" si="12"/>
        <v>44420880.219999999</v>
      </c>
      <c r="AD29" s="4">
        <f t="shared" si="13"/>
        <v>109908297.72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113752449</v>
      </c>
      <c r="F30" s="6">
        <f t="shared" si="1"/>
        <v>51158211.799999997</v>
      </c>
      <c r="G30" s="7">
        <f t="shared" si="2"/>
        <v>0.44973283871892727</v>
      </c>
      <c r="H30" s="5" t="s">
        <v>117</v>
      </c>
      <c r="I30" s="5">
        <v>11</v>
      </c>
      <c r="J30" s="5">
        <v>139</v>
      </c>
      <c r="K30" s="12">
        <f>E30/60</f>
        <v>1895874.15</v>
      </c>
      <c r="L30" s="4">
        <v>67942029</v>
      </c>
      <c r="M30" s="4">
        <v>30578506.350000001</v>
      </c>
      <c r="N30" s="4">
        <v>45810420</v>
      </c>
      <c r="O30" s="4">
        <v>20579705.449999999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5718012.700000003</v>
      </c>
      <c r="AD30" s="4">
        <f t="shared" si="13"/>
        <v>62594237.200000003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108761157</v>
      </c>
      <c r="F31" s="6">
        <f t="shared" si="1"/>
        <v>108715849</v>
      </c>
      <c r="G31" s="7">
        <f t="shared" si="2"/>
        <v>0.99958341745114021</v>
      </c>
      <c r="H31" s="5" t="s">
        <v>116</v>
      </c>
      <c r="I31" s="5">
        <v>15</v>
      </c>
      <c r="J31" s="5">
        <v>211</v>
      </c>
      <c r="K31" s="12">
        <v>0</v>
      </c>
      <c r="L31" s="4">
        <v>43266829</v>
      </c>
      <c r="M31" s="4">
        <v>43279117</v>
      </c>
      <c r="N31" s="4">
        <v>65494328</v>
      </c>
      <c r="O31" s="4">
        <v>65436732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45308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135902402</v>
      </c>
      <c r="F32" s="6">
        <f t="shared" si="1"/>
        <v>95550.219680000009</v>
      </c>
      <c r="G32" s="7">
        <f t="shared" si="2"/>
        <v>7.0307969744346399E-4</v>
      </c>
      <c r="H32" s="5" t="s">
        <v>115</v>
      </c>
      <c r="I32" s="5">
        <v>5</v>
      </c>
      <c r="J32" s="5">
        <v>61</v>
      </c>
      <c r="K32" s="12">
        <f>E32/60</f>
        <v>2265040.0333333332</v>
      </c>
      <c r="L32" s="4">
        <v>78991290</v>
      </c>
      <c r="M32" s="4">
        <v>72635.098720000009</v>
      </c>
      <c r="N32" s="4">
        <v>56911112</v>
      </c>
      <c r="O32" s="4">
        <v>22915.12096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9417617.9203200005</v>
      </c>
      <c r="AB32" s="4">
        <f t="shared" si="11"/>
        <v>27084930.180320002</v>
      </c>
      <c r="AC32" s="4">
        <f t="shared" si="12"/>
        <v>67855650.780320004</v>
      </c>
      <c r="AD32" s="4">
        <f t="shared" si="13"/>
        <v>135806851.78031999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86641315</v>
      </c>
      <c r="F33" s="6">
        <f t="shared" si="1"/>
        <v>4448903.7</v>
      </c>
      <c r="G33" s="7">
        <f t="shared" si="2"/>
        <v>5.1348524661704406E-2</v>
      </c>
      <c r="H33" s="5">
        <v>2</v>
      </c>
      <c r="I33" s="5">
        <v>8</v>
      </c>
      <c r="J33" s="5">
        <v>104</v>
      </c>
      <c r="K33" s="12">
        <f>E33/60</f>
        <v>1444021.9166666667</v>
      </c>
      <c r="L33" s="4">
        <v>32202279</v>
      </c>
      <c r="M33" s="4">
        <v>1641510.8</v>
      </c>
      <c r="N33" s="4">
        <v>54439036</v>
      </c>
      <c r="O33" s="4">
        <v>2807392.9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1615988.3500000006</v>
      </c>
      <c r="AB33" s="4">
        <f t="shared" si="11"/>
        <v>12879359.300000001</v>
      </c>
      <c r="AC33" s="4">
        <f t="shared" si="12"/>
        <v>38871753.799999997</v>
      </c>
      <c r="AD33" s="4">
        <f t="shared" si="13"/>
        <v>82192411.299999997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157169391</v>
      </c>
      <c r="F34" s="6">
        <f t="shared" ref="F34:F51" si="16">M34+O34</f>
        <v>25257527.879999999</v>
      </c>
      <c r="G34" s="7">
        <f t="shared" ref="G34:G51" si="17">F34/E34</f>
        <v>0.16070258794856562</v>
      </c>
      <c r="H34" s="5">
        <v>1</v>
      </c>
      <c r="I34" s="5">
        <v>14</v>
      </c>
      <c r="J34" s="5">
        <v>113</v>
      </c>
      <c r="K34" s="12">
        <f>E34/60</f>
        <v>2619489.85</v>
      </c>
      <c r="L34" s="4">
        <v>89108180</v>
      </c>
      <c r="M34" s="4">
        <v>14332155.199999999</v>
      </c>
      <c r="N34" s="4">
        <v>68061211</v>
      </c>
      <c r="O34" s="4">
        <v>10925372.68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6176350.320000004</v>
      </c>
      <c r="AC34" s="4">
        <f t="shared" ref="AC34:AC51" si="27">IF(E34*$AC$1-F34&gt;0,E34*$AC$1-F34,0)</f>
        <v>53327167.620000005</v>
      </c>
      <c r="AD34" s="4">
        <f t="shared" ref="AD34:AD51" si="28">IF(E34*$AD$1-F34&gt;0,E34*$AD$1-F34,0)</f>
        <v>131911863.12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64499630</v>
      </c>
      <c r="F35" s="6">
        <f t="shared" si="16"/>
        <v>28931862.399999999</v>
      </c>
      <c r="G35" s="7">
        <f t="shared" si="17"/>
        <v>0.44855857932828447</v>
      </c>
      <c r="H35" s="5">
        <v>3</v>
      </c>
      <c r="I35" s="5">
        <v>16</v>
      </c>
      <c r="J35" s="5">
        <v>163</v>
      </c>
      <c r="K35" s="12">
        <f>E35/60</f>
        <v>1074993.8333333333</v>
      </c>
      <c r="L35" s="4">
        <v>21154948</v>
      </c>
      <c r="M35" s="4">
        <v>9498544.25</v>
      </c>
      <c r="N35" s="4">
        <v>43344682</v>
      </c>
      <c r="O35" s="4">
        <v>19433318.149999999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3317952.6000000015</v>
      </c>
      <c r="AD35" s="4">
        <f t="shared" si="28"/>
        <v>35567767.600000001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169285507</v>
      </c>
      <c r="F36" s="6">
        <f t="shared" si="16"/>
        <v>169143708</v>
      </c>
      <c r="G36" s="7">
        <f t="shared" si="17"/>
        <v>0.99916236775071354</v>
      </c>
      <c r="H36" s="5" t="s">
        <v>117</v>
      </c>
      <c r="I36" s="5">
        <v>13</v>
      </c>
      <c r="J36" s="5">
        <v>205</v>
      </c>
      <c r="K36" s="12">
        <v>0</v>
      </c>
      <c r="L36" s="4">
        <v>90225920</v>
      </c>
      <c r="M36" s="4">
        <v>90139875</v>
      </c>
      <c r="N36" s="4">
        <v>79059587</v>
      </c>
      <c r="O36" s="4">
        <v>79003833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10998754</v>
      </c>
      <c r="W36" s="9">
        <f t="shared" si="21"/>
        <v>0</v>
      </c>
      <c r="X36" s="9">
        <f t="shared" si="22"/>
        <v>0</v>
      </c>
      <c r="Y36" s="9">
        <f t="shared" si="23"/>
        <v>10998754</v>
      </c>
      <c r="Z36" s="10">
        <f t="shared" si="24"/>
        <v>6.4971622172003182E-2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141799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43303166</v>
      </c>
      <c r="F37" s="6">
        <f t="shared" si="16"/>
        <v>76306.8024</v>
      </c>
      <c r="G37" s="7">
        <f t="shared" si="17"/>
        <v>1.7621529659055414E-3</v>
      </c>
      <c r="H37" s="5" t="s">
        <v>115</v>
      </c>
      <c r="I37" s="5">
        <v>11</v>
      </c>
      <c r="J37" s="5">
        <v>50</v>
      </c>
      <c r="K37" s="12">
        <f>E37/60</f>
        <v>721719.43333333335</v>
      </c>
      <c r="L37" s="4">
        <v>11032543</v>
      </c>
      <c r="M37" s="4">
        <v>24671.012320000002</v>
      </c>
      <c r="N37" s="4">
        <v>32270623</v>
      </c>
      <c r="O37" s="4">
        <v>51635.790079999999</v>
      </c>
      <c r="P37" s="2">
        <v>10961532</v>
      </c>
      <c r="Q37" s="13">
        <v>10998754</v>
      </c>
      <c r="S37" s="2">
        <v>32124108</v>
      </c>
      <c r="T37" s="2">
        <f t="shared" si="18"/>
        <v>54084394</v>
      </c>
      <c r="U37" s="9">
        <f t="shared" si="19"/>
        <v>5480766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5480766</v>
      </c>
      <c r="Z37" s="10">
        <f t="shared" si="24"/>
        <v>0.12656732766375559</v>
      </c>
      <c r="AA37" s="4">
        <f t="shared" si="25"/>
        <v>2954914.8176000002</v>
      </c>
      <c r="AB37" s="4">
        <f t="shared" si="26"/>
        <v>8584326.3976000007</v>
      </c>
      <c r="AC37" s="4">
        <f t="shared" si="27"/>
        <v>21575276.1976</v>
      </c>
      <c r="AD37" s="4">
        <f t="shared" si="28"/>
        <v>43226859.1976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101435516</v>
      </c>
      <c r="F38" s="6">
        <f t="shared" si="16"/>
        <v>5175779.1500000004</v>
      </c>
      <c r="G38" s="7">
        <f t="shared" si="17"/>
        <v>5.1025314939986112E-2</v>
      </c>
      <c r="H38" s="5" t="s">
        <v>116</v>
      </c>
      <c r="I38" s="5">
        <v>7</v>
      </c>
      <c r="J38" s="5">
        <v>94</v>
      </c>
      <c r="K38" s="12">
        <f>E38/60</f>
        <v>1690591.9333333333</v>
      </c>
      <c r="L38" s="4">
        <v>12345133</v>
      </c>
      <c r="M38" s="4">
        <v>686860.9</v>
      </c>
      <c r="N38" s="4">
        <v>89090383</v>
      </c>
      <c r="O38" s="4">
        <v>4488918.25</v>
      </c>
      <c r="Q38" s="2"/>
      <c r="R38" s="2">
        <v>87651754</v>
      </c>
      <c r="S38" s="2">
        <v>89021424</v>
      </c>
      <c r="T38" s="2">
        <f t="shared" si="18"/>
        <v>176673178</v>
      </c>
      <c r="U38" s="9">
        <f t="shared" si="19"/>
        <v>0</v>
      </c>
      <c r="V38" s="9">
        <f t="shared" si="20"/>
        <v>23451854</v>
      </c>
      <c r="W38" s="9">
        <f t="shared" si="21"/>
        <v>87651754</v>
      </c>
      <c r="X38" s="9">
        <f t="shared" si="22"/>
        <v>0</v>
      </c>
      <c r="Y38" s="9">
        <f t="shared" si="23"/>
        <v>111103608</v>
      </c>
      <c r="Z38" s="10">
        <f t="shared" si="24"/>
        <v>1.0953126910696644</v>
      </c>
      <c r="AA38" s="4">
        <f t="shared" si="25"/>
        <v>1924706.9700000007</v>
      </c>
      <c r="AB38" s="4">
        <f t="shared" si="26"/>
        <v>15111324.050000003</v>
      </c>
      <c r="AC38" s="4">
        <f t="shared" si="27"/>
        <v>45541978.850000001</v>
      </c>
      <c r="AD38" s="4">
        <f t="shared" si="28"/>
        <v>96259736.849999994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119961154</v>
      </c>
      <c r="F39" s="6">
        <f t="shared" si="16"/>
        <v>19258586.52</v>
      </c>
      <c r="G39" s="7">
        <f t="shared" si="17"/>
        <v>0.16054019053534613</v>
      </c>
      <c r="H39" s="5">
        <v>1</v>
      </c>
      <c r="I39" s="5">
        <v>11</v>
      </c>
      <c r="J39" s="5">
        <v>109</v>
      </c>
      <c r="K39" s="12">
        <f>E39/60</f>
        <v>1999352.5666666667</v>
      </c>
      <c r="L39" s="4">
        <v>98818293</v>
      </c>
      <c r="M39" s="4">
        <v>15801044.119999999</v>
      </c>
      <c r="N39" s="4">
        <v>21142861</v>
      </c>
      <c r="O39" s="4">
        <v>3457542.4</v>
      </c>
      <c r="Q39" s="13">
        <v>23451854</v>
      </c>
      <c r="S39" s="2">
        <v>21087166</v>
      </c>
      <c r="T39" s="2">
        <f t="shared" si="18"/>
        <v>44539020</v>
      </c>
      <c r="U39" s="9">
        <f t="shared" si="19"/>
        <v>0</v>
      </c>
      <c r="V39" s="9">
        <f t="shared" si="20"/>
        <v>98773582</v>
      </c>
      <c r="W39" s="9">
        <f t="shared" si="21"/>
        <v>0</v>
      </c>
      <c r="X39" s="9">
        <f t="shared" si="22"/>
        <v>0</v>
      </c>
      <c r="Y39" s="9">
        <f t="shared" si="23"/>
        <v>98773582</v>
      </c>
      <c r="Z39" s="10">
        <f t="shared" si="24"/>
        <v>0.82337972507333501</v>
      </c>
      <c r="AA39" s="4">
        <f t="shared" si="25"/>
        <v>0</v>
      </c>
      <c r="AB39" s="4">
        <f t="shared" si="26"/>
        <v>4733644.2800000012</v>
      </c>
      <c r="AC39" s="4">
        <f t="shared" si="27"/>
        <v>40721990.480000004</v>
      </c>
      <c r="AD39" s="4">
        <f t="shared" si="28"/>
        <v>100702567.48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113701928</v>
      </c>
      <c r="F40" s="6">
        <f t="shared" si="16"/>
        <v>51196872.25</v>
      </c>
      <c r="G40" s="7">
        <f t="shared" si="17"/>
        <v>0.4502726835907303</v>
      </c>
      <c r="H40" s="5" t="s">
        <v>115</v>
      </c>
      <c r="I40" s="5">
        <v>13</v>
      </c>
      <c r="J40" s="5">
        <v>170</v>
      </c>
      <c r="K40" s="12">
        <v>0</v>
      </c>
      <c r="L40" s="4">
        <v>23534778</v>
      </c>
      <c r="M40" s="4">
        <v>10608178.050000001</v>
      </c>
      <c r="N40" s="4">
        <v>90167150</v>
      </c>
      <c r="O40" s="4">
        <v>40588694.200000003</v>
      </c>
      <c r="Q40" s="2">
        <v>98773582</v>
      </c>
      <c r="R40" s="2">
        <v>23495344</v>
      </c>
      <c r="S40" s="2">
        <v>90140347</v>
      </c>
      <c r="T40" s="2">
        <f t="shared" si="18"/>
        <v>212409273</v>
      </c>
      <c r="U40" s="9">
        <f t="shared" si="19"/>
        <v>0</v>
      </c>
      <c r="V40" s="9">
        <f t="shared" si="20"/>
        <v>0</v>
      </c>
      <c r="W40" s="9">
        <f t="shared" si="21"/>
        <v>23495344</v>
      </c>
      <c r="X40" s="9">
        <f t="shared" si="22"/>
        <v>0</v>
      </c>
      <c r="Y40" s="9">
        <f t="shared" si="23"/>
        <v>23495344</v>
      </c>
      <c r="Z40" s="10">
        <f t="shared" si="24"/>
        <v>0.20663980297677978</v>
      </c>
      <c r="AA40" s="4">
        <f t="shared" si="25"/>
        <v>0</v>
      </c>
      <c r="AB40" s="4">
        <f t="shared" si="26"/>
        <v>0</v>
      </c>
      <c r="AC40" s="4">
        <f t="shared" si="27"/>
        <v>5654091.75</v>
      </c>
      <c r="AD40" s="4">
        <f t="shared" si="28"/>
        <v>62505055.75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98742024</v>
      </c>
      <c r="F41" s="6">
        <f t="shared" si="16"/>
        <v>98745462</v>
      </c>
      <c r="G41" s="7">
        <f t="shared" si="17"/>
        <v>1.0000348180021101</v>
      </c>
      <c r="H41" s="5">
        <v>2</v>
      </c>
      <c r="I41" s="5">
        <v>13</v>
      </c>
      <c r="J41" s="5">
        <v>208</v>
      </c>
      <c r="K41" s="12">
        <v>0</v>
      </c>
      <c r="L41" s="4">
        <v>87681474</v>
      </c>
      <c r="M41" s="4">
        <v>87721176</v>
      </c>
      <c r="N41" s="4">
        <v>11060550</v>
      </c>
      <c r="O41" s="4">
        <v>11024286</v>
      </c>
      <c r="P41" s="2">
        <v>12344615</v>
      </c>
      <c r="Q41" s="2"/>
      <c r="T41" s="2">
        <f t="shared" si="18"/>
        <v>12344615</v>
      </c>
      <c r="U41" s="9">
        <f t="shared" si="19"/>
        <v>6172307.5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6172307.5</v>
      </c>
      <c r="Z41" s="10">
        <f t="shared" si="24"/>
        <v>6.2509428609646492E-2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46911814</v>
      </c>
      <c r="F42" s="6">
        <f t="shared" si="16"/>
        <v>73109.085439999995</v>
      </c>
      <c r="G42" s="7">
        <f t="shared" si="17"/>
        <v>1.5584365473481797E-3</v>
      </c>
      <c r="H42" s="5">
        <v>3</v>
      </c>
      <c r="I42" s="5">
        <v>2</v>
      </c>
      <c r="J42" s="5">
        <v>56</v>
      </c>
      <c r="K42" s="12">
        <f>E42/60</f>
        <v>781863.56666666665</v>
      </c>
      <c r="L42" s="4">
        <v>34550666</v>
      </c>
      <c r="M42" s="4">
        <v>20217.431199999999</v>
      </c>
      <c r="N42" s="4">
        <v>12361148</v>
      </c>
      <c r="O42" s="4">
        <v>52891.654240000003</v>
      </c>
      <c r="P42" s="2">
        <v>34546236</v>
      </c>
      <c r="R42" s="2">
        <v>65427800</v>
      </c>
      <c r="S42" s="2">
        <v>12359667</v>
      </c>
      <c r="T42" s="2">
        <f t="shared" si="18"/>
        <v>112333703</v>
      </c>
      <c r="U42" s="9">
        <f t="shared" si="19"/>
        <v>17273118</v>
      </c>
      <c r="V42" s="9">
        <f t="shared" si="20"/>
        <v>98788427</v>
      </c>
      <c r="W42" s="9">
        <f t="shared" si="21"/>
        <v>65427800</v>
      </c>
      <c r="X42" s="9">
        <f t="shared" si="22"/>
        <v>0</v>
      </c>
      <c r="Y42" s="9">
        <f t="shared" si="23"/>
        <v>181489345</v>
      </c>
      <c r="Z42" s="10">
        <f t="shared" si="24"/>
        <v>3.8687343235117706</v>
      </c>
      <c r="AA42" s="4">
        <f t="shared" si="25"/>
        <v>3210717.8945600004</v>
      </c>
      <c r="AB42" s="4">
        <f t="shared" si="26"/>
        <v>9309253.7145600002</v>
      </c>
      <c r="AC42" s="4">
        <f t="shared" si="27"/>
        <v>23382797.914560001</v>
      </c>
      <c r="AD42" s="4">
        <f t="shared" si="28"/>
        <v>46838704.914559998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175613067</v>
      </c>
      <c r="F43" s="6">
        <f t="shared" si="16"/>
        <v>8919095.1000000015</v>
      </c>
      <c r="G43" s="7">
        <f t="shared" si="17"/>
        <v>5.0788333991114688E-2</v>
      </c>
      <c r="H43" s="5">
        <v>1</v>
      </c>
      <c r="I43" s="5">
        <v>7</v>
      </c>
      <c r="J43" s="5">
        <v>105</v>
      </c>
      <c r="K43" s="12">
        <f>E43/60</f>
        <v>2926884.45</v>
      </c>
      <c r="L43" s="4">
        <v>76650662</v>
      </c>
      <c r="M43" s="4">
        <v>3927242.5</v>
      </c>
      <c r="N43" s="4">
        <v>98962405</v>
      </c>
      <c r="O43" s="4">
        <v>4991852.6000000006</v>
      </c>
      <c r="P43" s="2">
        <v>76550533</v>
      </c>
      <c r="Q43" s="13">
        <v>98788427</v>
      </c>
      <c r="T43" s="2">
        <f t="shared" si="18"/>
        <v>175338960</v>
      </c>
      <c r="U43" s="9">
        <f t="shared" si="19"/>
        <v>38275266.5</v>
      </c>
      <c r="V43" s="9">
        <f t="shared" si="20"/>
        <v>45683709</v>
      </c>
      <c r="W43" s="9">
        <f t="shared" si="21"/>
        <v>0</v>
      </c>
      <c r="X43" s="9">
        <f t="shared" si="22"/>
        <v>0</v>
      </c>
      <c r="Y43" s="9">
        <f t="shared" si="23"/>
        <v>83958975.5</v>
      </c>
      <c r="Z43" s="10">
        <f t="shared" si="24"/>
        <v>0.47809070779454016</v>
      </c>
      <c r="AA43" s="4">
        <f t="shared" si="25"/>
        <v>3373819.59</v>
      </c>
      <c r="AB43" s="4">
        <f t="shared" si="26"/>
        <v>26203518.299999997</v>
      </c>
      <c r="AC43" s="4">
        <f t="shared" si="27"/>
        <v>78887438.400000006</v>
      </c>
      <c r="AD43" s="4">
        <f t="shared" si="28"/>
        <v>166693971.90000001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69391436</v>
      </c>
      <c r="F44" s="6">
        <f t="shared" si="16"/>
        <v>11108438.4</v>
      </c>
      <c r="G44" s="7">
        <f t="shared" si="17"/>
        <v>0.16008370831236293</v>
      </c>
      <c r="H44" s="5" t="s">
        <v>116</v>
      </c>
      <c r="I44" s="5">
        <v>10</v>
      </c>
      <c r="J44" s="5">
        <v>136</v>
      </c>
      <c r="K44" s="12">
        <f>E44/60</f>
        <v>1156523.9333333333</v>
      </c>
      <c r="L44" s="4">
        <v>45743331</v>
      </c>
      <c r="M44" s="4">
        <v>7363477.1600000001</v>
      </c>
      <c r="N44" s="4">
        <v>23648105</v>
      </c>
      <c r="O44" s="4">
        <v>3744961.24</v>
      </c>
      <c r="P44" s="2">
        <v>45678781</v>
      </c>
      <c r="Q44" s="2">
        <v>45683709</v>
      </c>
      <c r="R44" s="2">
        <v>23471230</v>
      </c>
      <c r="T44" s="2">
        <f t="shared" si="18"/>
        <v>114833720</v>
      </c>
      <c r="U44" s="9">
        <f t="shared" si="19"/>
        <v>22839390.5</v>
      </c>
      <c r="V44" s="9">
        <f t="shared" si="20"/>
        <v>0</v>
      </c>
      <c r="W44" s="9">
        <f t="shared" si="21"/>
        <v>23471230</v>
      </c>
      <c r="X44" s="9">
        <f t="shared" si="22"/>
        <v>0</v>
      </c>
      <c r="Y44" s="9">
        <f t="shared" si="23"/>
        <v>46310620.5</v>
      </c>
      <c r="Z44" s="10">
        <f t="shared" si="24"/>
        <v>0.66738236257281081</v>
      </c>
      <c r="AA44" s="4">
        <f t="shared" si="25"/>
        <v>0</v>
      </c>
      <c r="AB44" s="4">
        <f t="shared" si="26"/>
        <v>2769848.8000000007</v>
      </c>
      <c r="AC44" s="4">
        <f t="shared" si="27"/>
        <v>23587279.600000001</v>
      </c>
      <c r="AD44" s="4">
        <f t="shared" si="28"/>
        <v>58282997.600000001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153155871</v>
      </c>
      <c r="F45" s="6">
        <f t="shared" si="16"/>
        <v>69011374.5</v>
      </c>
      <c r="G45" s="7">
        <f t="shared" si="17"/>
        <v>0.45059568431431529</v>
      </c>
      <c r="H45" s="5" t="s">
        <v>117</v>
      </c>
      <c r="I45" s="5">
        <v>12</v>
      </c>
      <c r="J45" s="5">
        <v>152</v>
      </c>
      <c r="K45" s="12">
        <v>0</v>
      </c>
      <c r="L45" s="4">
        <v>65433437</v>
      </c>
      <c r="M45" s="4">
        <v>29489041.050000001</v>
      </c>
      <c r="N45" s="4">
        <v>87722434</v>
      </c>
      <c r="O45" s="4">
        <v>39522333.450000003</v>
      </c>
      <c r="P45" s="2">
        <v>65416009</v>
      </c>
      <c r="Q45" s="2"/>
      <c r="S45" s="2">
        <v>87665930</v>
      </c>
      <c r="T45" s="2">
        <f t="shared" si="18"/>
        <v>153081939</v>
      </c>
      <c r="U45" s="9">
        <f t="shared" si="19"/>
        <v>32708004.5</v>
      </c>
      <c r="V45" s="9">
        <f t="shared" si="20"/>
        <v>34542490</v>
      </c>
      <c r="W45" s="9">
        <f t="shared" si="21"/>
        <v>0</v>
      </c>
      <c r="X45" s="9">
        <f t="shared" si="22"/>
        <v>0</v>
      </c>
      <c r="Y45" s="9">
        <f t="shared" si="23"/>
        <v>67250494.5</v>
      </c>
      <c r="Z45" s="10">
        <f t="shared" si="24"/>
        <v>0.43909837775660587</v>
      </c>
      <c r="AA45" s="4">
        <f t="shared" si="25"/>
        <v>0</v>
      </c>
      <c r="AB45" s="4">
        <f t="shared" si="26"/>
        <v>0</v>
      </c>
      <c r="AC45" s="4">
        <f t="shared" si="27"/>
        <v>7566561</v>
      </c>
      <c r="AD45" s="4">
        <f t="shared" si="28"/>
        <v>84144496.5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91476308</v>
      </c>
      <c r="F46" s="6">
        <f t="shared" si="16"/>
        <v>91570827</v>
      </c>
      <c r="G46" s="7">
        <f t="shared" si="17"/>
        <v>1.0010332620769959</v>
      </c>
      <c r="H46" s="5">
        <v>3</v>
      </c>
      <c r="I46" s="5">
        <v>16</v>
      </c>
      <c r="J46" s="5">
        <v>229</v>
      </c>
      <c r="K46" s="12">
        <v>0</v>
      </c>
      <c r="L46" s="4">
        <v>56823460</v>
      </c>
      <c r="M46" s="4">
        <v>56893242</v>
      </c>
      <c r="N46" s="4">
        <v>34652848</v>
      </c>
      <c r="O46" s="4">
        <v>34677585</v>
      </c>
      <c r="P46" s="2">
        <v>56767392</v>
      </c>
      <c r="Q46" s="13">
        <v>34542490</v>
      </c>
      <c r="T46" s="2">
        <f t="shared" si="18"/>
        <v>91309882</v>
      </c>
      <c r="U46" s="9">
        <f t="shared" si="19"/>
        <v>28383696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28383696</v>
      </c>
      <c r="Z46" s="10">
        <f t="shared" si="24"/>
        <v>0.31028466955618716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131029326</v>
      </c>
      <c r="F47" s="6">
        <f t="shared" si="16"/>
        <v>134415.14464000001</v>
      </c>
      <c r="G47" s="7">
        <f t="shared" si="17"/>
        <v>1.0258401591716957E-3</v>
      </c>
      <c r="H47" s="5">
        <v>2</v>
      </c>
      <c r="I47" s="5">
        <v>4</v>
      </c>
      <c r="J47" s="5">
        <v>69</v>
      </c>
      <c r="K47" s="12">
        <f>E47/60</f>
        <v>2183822.1</v>
      </c>
      <c r="L47" s="4">
        <v>54436969</v>
      </c>
      <c r="M47" s="4">
        <v>75463.687839999999</v>
      </c>
      <c r="N47" s="4">
        <v>76592357</v>
      </c>
      <c r="O47" s="4">
        <v>58951.4568</v>
      </c>
      <c r="Q47" s="2"/>
      <c r="R47" s="2">
        <v>54307119</v>
      </c>
      <c r="S47" s="2">
        <v>76509219</v>
      </c>
      <c r="T47" s="2">
        <f t="shared" si="18"/>
        <v>130816338</v>
      </c>
      <c r="U47" s="9">
        <f t="shared" si="19"/>
        <v>0</v>
      </c>
      <c r="V47" s="9">
        <f t="shared" si="20"/>
        <v>67893696</v>
      </c>
      <c r="W47" s="9">
        <f t="shared" si="21"/>
        <v>54307119</v>
      </c>
      <c r="X47" s="9">
        <f t="shared" si="22"/>
        <v>0</v>
      </c>
      <c r="Y47" s="9">
        <f t="shared" si="23"/>
        <v>122200815</v>
      </c>
      <c r="Z47" s="10">
        <f t="shared" si="24"/>
        <v>0.93262186970266492</v>
      </c>
      <c r="AA47" s="4">
        <f t="shared" si="25"/>
        <v>9037637.6753599998</v>
      </c>
      <c r="AB47" s="4">
        <f t="shared" si="26"/>
        <v>26071450.055360004</v>
      </c>
      <c r="AC47" s="4">
        <f t="shared" si="27"/>
        <v>65380247.855360001</v>
      </c>
      <c r="AD47" s="4">
        <f t="shared" si="28"/>
        <v>130894910.85536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113621634</v>
      </c>
      <c r="F48" s="6">
        <f t="shared" si="16"/>
        <v>5787307.1999999993</v>
      </c>
      <c r="G48" s="7">
        <f t="shared" si="17"/>
        <v>5.0934905583209615E-2</v>
      </c>
      <c r="H48" s="5" t="s">
        <v>116</v>
      </c>
      <c r="I48" s="5">
        <v>8</v>
      </c>
      <c r="J48" s="5">
        <v>109</v>
      </c>
      <c r="K48" s="12">
        <f>E48/60</f>
        <v>1893693.9</v>
      </c>
      <c r="L48" s="4">
        <v>67893517</v>
      </c>
      <c r="M48" s="4">
        <v>3408776.15</v>
      </c>
      <c r="N48" s="4">
        <v>45728117</v>
      </c>
      <c r="O48" s="4">
        <v>2378531.0499999998</v>
      </c>
      <c r="Q48" s="13">
        <v>67893696</v>
      </c>
      <c r="S48" s="2">
        <v>45698502</v>
      </c>
      <c r="T48" s="2">
        <f t="shared" si="18"/>
        <v>113592198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2166207.1800000016</v>
      </c>
      <c r="AB48" s="4">
        <f t="shared" si="26"/>
        <v>16937019.600000001</v>
      </c>
      <c r="AC48" s="4">
        <f t="shared" si="27"/>
        <v>51023509.799999997</v>
      </c>
      <c r="AD48" s="4">
        <f t="shared" si="28"/>
        <v>107834326.8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108745776</v>
      </c>
      <c r="F49" s="6">
        <f t="shared" si="16"/>
        <v>17608211.359999999</v>
      </c>
      <c r="G49" s="7">
        <f t="shared" si="17"/>
        <v>0.1619208764485712</v>
      </c>
      <c r="H49" s="5">
        <v>2</v>
      </c>
      <c r="I49" s="5">
        <v>10</v>
      </c>
      <c r="J49" s="5">
        <v>118</v>
      </c>
      <c r="K49" s="12">
        <f>E49/60</f>
        <v>1812429.6</v>
      </c>
      <c r="L49" s="4">
        <v>43225200</v>
      </c>
      <c r="M49" s="4">
        <v>7027955.9199999999</v>
      </c>
      <c r="N49" s="4">
        <v>65520576</v>
      </c>
      <c r="O49" s="4">
        <v>10580255.439999999</v>
      </c>
      <c r="P49" s="2">
        <v>43197193</v>
      </c>
      <c r="Q49" s="2"/>
      <c r="R49" s="2">
        <v>65437655</v>
      </c>
      <c r="T49" s="2">
        <f t="shared" si="18"/>
        <v>108634848</v>
      </c>
      <c r="U49" s="9">
        <f t="shared" si="19"/>
        <v>21598596.5</v>
      </c>
      <c r="V49" s="9">
        <f t="shared" si="20"/>
        <v>0</v>
      </c>
      <c r="W49" s="9">
        <f t="shared" si="21"/>
        <v>65437655</v>
      </c>
      <c r="X49" s="9">
        <f t="shared" si="22"/>
        <v>0</v>
      </c>
      <c r="Y49" s="9">
        <f t="shared" si="23"/>
        <v>87036251.5</v>
      </c>
      <c r="Z49" s="10">
        <f t="shared" si="24"/>
        <v>0.80036443438501925</v>
      </c>
      <c r="AA49" s="4">
        <f t="shared" si="25"/>
        <v>0</v>
      </c>
      <c r="AB49" s="4">
        <f t="shared" si="26"/>
        <v>4140943.8400000036</v>
      </c>
      <c r="AC49" s="4">
        <f t="shared" si="27"/>
        <v>36764676.640000001</v>
      </c>
      <c r="AD49" s="4">
        <f t="shared" si="28"/>
        <v>91137564.640000001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135948280</v>
      </c>
      <c r="F50" s="6">
        <f t="shared" si="16"/>
        <v>61154693.699999996</v>
      </c>
      <c r="G50" s="7">
        <f t="shared" si="17"/>
        <v>0.44983793616219342</v>
      </c>
      <c r="H50" s="5" t="s">
        <v>115</v>
      </c>
      <c r="I50" s="5">
        <v>12</v>
      </c>
      <c r="J50" s="5">
        <v>145</v>
      </c>
      <c r="K50" s="12">
        <v>0</v>
      </c>
      <c r="L50" s="4">
        <v>79011434</v>
      </c>
      <c r="M50" s="4">
        <v>35589319.299999997</v>
      </c>
      <c r="N50" s="4">
        <v>56936846</v>
      </c>
      <c r="O50" s="4">
        <v>25565374.399999999</v>
      </c>
      <c r="R50" s="2">
        <v>78914582</v>
      </c>
      <c r="S50" s="2">
        <v>56805957</v>
      </c>
      <c r="T50" s="2">
        <f t="shared" si="18"/>
        <v>135720539</v>
      </c>
      <c r="U50" s="9">
        <f t="shared" si="19"/>
        <v>0</v>
      </c>
      <c r="V50" s="9">
        <f t="shared" si="20"/>
        <v>54299955</v>
      </c>
      <c r="W50" s="9">
        <f t="shared" si="21"/>
        <v>78914582</v>
      </c>
      <c r="X50" s="9">
        <f t="shared" si="22"/>
        <v>0</v>
      </c>
      <c r="Y50" s="9">
        <f t="shared" si="23"/>
        <v>133214537</v>
      </c>
      <c r="Z50" s="10">
        <f t="shared" si="24"/>
        <v>0.97989130130958624</v>
      </c>
      <c r="AA50" s="4">
        <f t="shared" si="25"/>
        <v>0</v>
      </c>
      <c r="AB50" s="4">
        <f t="shared" si="26"/>
        <v>0</v>
      </c>
      <c r="AC50" s="4">
        <f t="shared" si="27"/>
        <v>6819446.3000000045</v>
      </c>
      <c r="AD50" s="4">
        <f t="shared" si="28"/>
        <v>74793586.300000012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86603420</v>
      </c>
      <c r="F51" s="6">
        <f t="shared" si="16"/>
        <v>86552100</v>
      </c>
      <c r="G51" s="7">
        <f t="shared" si="17"/>
        <v>0.99940741370259978</v>
      </c>
      <c r="H51" s="5">
        <v>3</v>
      </c>
      <c r="I51" s="5">
        <v>11</v>
      </c>
      <c r="J51" s="5">
        <v>225</v>
      </c>
      <c r="K51" s="12">
        <v>0</v>
      </c>
      <c r="L51" s="4">
        <v>32154971</v>
      </c>
      <c r="M51" s="4">
        <v>32194380</v>
      </c>
      <c r="N51" s="4">
        <v>54448449</v>
      </c>
      <c r="O51" s="4">
        <v>54357720</v>
      </c>
      <c r="P51" s="2">
        <v>32107712</v>
      </c>
      <c r="Q51" s="13">
        <v>54299955</v>
      </c>
      <c r="T51" s="2">
        <f t="shared" si="18"/>
        <v>86407667</v>
      </c>
      <c r="U51" s="9">
        <f t="shared" si="19"/>
        <v>16053856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16053856</v>
      </c>
      <c r="Z51" s="10">
        <f t="shared" si="24"/>
        <v>0.1853720788393807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51320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58" workbookViewId="0">
      <selection activeCell="E77" sqref="E77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6340637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6340637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12479201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12479201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49388838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49388838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49404412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49404412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11745240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11745240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38279788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38279788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28407308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28407308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43828298.5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43828298.5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27160143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27160143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11726308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11726308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33944746.5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33944746.5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16063255.5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16063255.5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38270331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38270331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10549938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10549938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45076260.5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45076260.5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49377485.5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49377485.5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11739624.5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11739624.5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32725763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32725763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39445537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39445537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22843871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22843871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6190778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6190778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6187858.5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6187858.5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17279131.5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17279131.5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38277955.5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38277955.5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6179930.5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6179930.5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32723389.5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32723389.5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28408291.5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28408291.5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39456630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39456630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38267186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38267186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43840636.5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43840636.5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22843003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22843003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11741906.5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11741906.5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28401086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28401086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33941397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33941397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5480766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5480766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5499377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5499377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43825877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43825877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11725927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11725927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49386791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49386791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11747672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11747672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6172307.5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6172307.5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17273118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17273118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32713900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32713900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38275266.5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38275266.5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49394213.5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49394213.5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22839390.5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22839390.5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22841854.5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22841854.5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11735615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11735615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32708004.5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32708004.5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28383696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28383696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17271245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17271245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27153559.5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27153559.5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33946848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33946848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21598596.5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21598596.5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32718827.5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32718827.5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39457291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39457291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16053856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16053856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27149977.5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27149977.5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B1" sqref="B1:B7"/>
    </sheetView>
  </sheetViews>
  <sheetFormatPr defaultRowHeight="15"/>
  <cols>
    <col min="2" max="2" width="21" customWidth="1"/>
  </cols>
  <sheetData>
    <row r="1" spans="2:2">
      <c r="B1" t="s">
        <v>190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9"/>
  <sheetViews>
    <sheetView tabSelected="1" topLeftCell="A27" workbookViewId="0">
      <selection activeCell="A57" sqref="A57:A6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4" t="s">
        <v>192</v>
      </c>
      <c r="C2" s="24" t="s">
        <v>193</v>
      </c>
      <c r="D2" s="25" t="s">
        <v>194</v>
      </c>
      <c r="E2" s="25" t="s">
        <v>195</v>
      </c>
      <c r="F2" s="26" t="s">
        <v>196</v>
      </c>
      <c r="G2" s="25" t="s">
        <v>197</v>
      </c>
    </row>
    <row r="3" spans="1:7">
      <c r="A3" t="s">
        <v>114</v>
      </c>
      <c r="B3" s="27" t="s">
        <v>198</v>
      </c>
      <c r="C3" s="28">
        <v>40426848</v>
      </c>
      <c r="D3" s="25">
        <v>2023</v>
      </c>
      <c r="E3" s="25" t="s">
        <v>199</v>
      </c>
      <c r="F3" s="29">
        <f t="shared" ref="F3:F39" ca="1" si="0">(C3*0.2) + RANDBETWEEN(0, 25000)</f>
        <v>8107244.6000000006</v>
      </c>
      <c r="G3" s="28">
        <f t="shared" ref="G3:G39" ca="1" si="1">C3-F3</f>
        <v>32319603.399999999</v>
      </c>
    </row>
    <row r="4" spans="1:7">
      <c r="A4" t="s">
        <v>114</v>
      </c>
      <c r="B4" s="27" t="s">
        <v>200</v>
      </c>
      <c r="C4" s="28">
        <v>53896550.399999999</v>
      </c>
      <c r="D4" s="25">
        <v>2022</v>
      </c>
      <c r="E4" s="25" t="s">
        <v>199</v>
      </c>
      <c r="F4" s="29">
        <f t="shared" ca="1" si="0"/>
        <v>10790914.08</v>
      </c>
      <c r="G4" s="28">
        <f t="shared" ca="1" si="1"/>
        <v>43105636.32</v>
      </c>
    </row>
    <row r="5" spans="1:7" ht="30" customHeight="1">
      <c r="A5" t="s">
        <v>114</v>
      </c>
      <c r="B5" s="27" t="s">
        <v>201</v>
      </c>
      <c r="C5" s="28">
        <v>67366252.799999997</v>
      </c>
      <c r="D5" s="25">
        <v>2019</v>
      </c>
      <c r="E5" s="25" t="s">
        <v>199</v>
      </c>
      <c r="F5" s="29">
        <f t="shared" ca="1" si="0"/>
        <v>13486187.560000001</v>
      </c>
      <c r="G5" s="28">
        <f t="shared" ca="1" si="1"/>
        <v>53880065.239999995</v>
      </c>
    </row>
    <row r="6" spans="1:7">
      <c r="A6" t="s">
        <v>114</v>
      </c>
      <c r="B6" s="27" t="s">
        <v>202</v>
      </c>
      <c r="C6" s="28">
        <v>94305657.600000009</v>
      </c>
      <c r="D6" s="25">
        <v>2023</v>
      </c>
      <c r="E6" s="25" t="s">
        <v>199</v>
      </c>
      <c r="F6" s="29">
        <f t="shared" ca="1" si="0"/>
        <v>18879978.520000003</v>
      </c>
      <c r="G6" s="28">
        <f t="shared" ca="1" si="1"/>
        <v>75425679.080000013</v>
      </c>
    </row>
    <row r="7" spans="1:7" ht="30" customHeight="1">
      <c r="A7" t="s">
        <v>114</v>
      </c>
      <c r="B7" s="27" t="s">
        <v>203</v>
      </c>
      <c r="C7" s="28">
        <v>107760576</v>
      </c>
      <c r="D7" s="25">
        <v>2022</v>
      </c>
      <c r="E7" s="25" t="s">
        <v>199</v>
      </c>
      <c r="F7" s="29">
        <f t="shared" ca="1" si="0"/>
        <v>21571622.200000003</v>
      </c>
      <c r="G7" s="28">
        <f t="shared" ca="1" si="1"/>
        <v>86188953.799999997</v>
      </c>
    </row>
    <row r="8" spans="1:7">
      <c r="A8" t="s">
        <v>114</v>
      </c>
      <c r="B8" s="27" t="s">
        <v>204</v>
      </c>
      <c r="C8" s="28">
        <v>121082438.40000001</v>
      </c>
      <c r="D8" s="25">
        <v>2019</v>
      </c>
      <c r="E8" s="25" t="s">
        <v>199</v>
      </c>
      <c r="F8" s="29">
        <f t="shared" ca="1" si="0"/>
        <v>24237872.680000003</v>
      </c>
      <c r="G8" s="28">
        <f t="shared" ca="1" si="1"/>
        <v>96844565.719999999</v>
      </c>
    </row>
    <row r="9" spans="1:7">
      <c r="A9" t="s">
        <v>114</v>
      </c>
      <c r="B9" s="27" t="s">
        <v>205</v>
      </c>
      <c r="C9" s="28">
        <v>146543443.19999999</v>
      </c>
      <c r="D9" s="25">
        <v>2023</v>
      </c>
      <c r="E9" s="25" t="s">
        <v>199</v>
      </c>
      <c r="F9" s="29">
        <f t="shared" ca="1" si="0"/>
        <v>29315423.640000001</v>
      </c>
      <c r="G9" s="28">
        <f t="shared" ca="1" si="1"/>
        <v>117228019.55999999</v>
      </c>
    </row>
    <row r="10" spans="1:7">
      <c r="A10" t="s">
        <v>114</v>
      </c>
      <c r="B10" s="27" t="s">
        <v>206</v>
      </c>
      <c r="C10" s="28">
        <v>16608345.6</v>
      </c>
      <c r="D10" s="25">
        <v>2022</v>
      </c>
      <c r="E10" s="25" t="s">
        <v>199</v>
      </c>
      <c r="F10" s="29">
        <f t="shared" ca="1" si="0"/>
        <v>3329412.12</v>
      </c>
      <c r="G10" s="28">
        <f t="shared" ca="1" si="1"/>
        <v>13278933.48</v>
      </c>
    </row>
    <row r="11" spans="1:7">
      <c r="A11" t="s">
        <v>114</v>
      </c>
      <c r="B11" s="27" t="s">
        <v>207</v>
      </c>
      <c r="C11" s="28">
        <v>33034848</v>
      </c>
      <c r="D11" s="25">
        <v>2019</v>
      </c>
      <c r="E11" s="25" t="s">
        <v>199</v>
      </c>
      <c r="F11" s="29">
        <f t="shared" ca="1" si="0"/>
        <v>6607448.6000000006</v>
      </c>
      <c r="G11" s="28">
        <f t="shared" ca="1" si="1"/>
        <v>26427399.399999999</v>
      </c>
    </row>
    <row r="12" spans="1:7" ht="30" customHeight="1">
      <c r="A12" t="s">
        <v>114</v>
      </c>
      <c r="B12" s="27" t="s">
        <v>208</v>
      </c>
      <c r="C12" s="28">
        <v>49461350.399999999</v>
      </c>
      <c r="D12" s="25">
        <v>2020</v>
      </c>
      <c r="E12" s="25" t="s">
        <v>199</v>
      </c>
      <c r="F12" s="29">
        <f t="shared" ca="1" si="0"/>
        <v>9910274.0800000001</v>
      </c>
      <c r="G12" s="28">
        <f t="shared" ca="1" si="1"/>
        <v>39551076.32</v>
      </c>
    </row>
    <row r="13" spans="1:7">
      <c r="A13" t="s">
        <v>114</v>
      </c>
      <c r="B13" s="27" t="s">
        <v>209</v>
      </c>
      <c r="C13" s="28">
        <v>65887852.799999997</v>
      </c>
      <c r="D13" s="25">
        <v>2020</v>
      </c>
      <c r="E13" s="25" t="s">
        <v>199</v>
      </c>
      <c r="F13" s="29">
        <f t="shared" ca="1" si="0"/>
        <v>13198602.560000001</v>
      </c>
      <c r="G13" s="28">
        <f t="shared" ca="1" si="1"/>
        <v>52689250.239999995</v>
      </c>
    </row>
    <row r="14" spans="1:7">
      <c r="A14" t="s">
        <v>114</v>
      </c>
      <c r="B14" s="27" t="s">
        <v>210</v>
      </c>
      <c r="C14" s="28">
        <v>82314355.199999988</v>
      </c>
      <c r="D14" s="25">
        <v>2020</v>
      </c>
      <c r="E14" s="25" t="s">
        <v>199</v>
      </c>
      <c r="F14" s="29">
        <f t="shared" ca="1" si="0"/>
        <v>16475208.039999999</v>
      </c>
      <c r="G14" s="28">
        <f t="shared" ca="1" si="1"/>
        <v>65839147.159999989</v>
      </c>
    </row>
    <row r="15" spans="1:7">
      <c r="A15" t="s">
        <v>114</v>
      </c>
      <c r="B15" s="27" t="s">
        <v>211</v>
      </c>
      <c r="C15" s="28">
        <v>98740857.600000009</v>
      </c>
      <c r="D15" s="25">
        <v>2020</v>
      </c>
      <c r="E15" s="25" t="s">
        <v>212</v>
      </c>
      <c r="F15" s="29">
        <f t="shared" ca="1" si="0"/>
        <v>19769933.520000003</v>
      </c>
      <c r="G15" s="28">
        <f t="shared" ca="1" si="1"/>
        <v>78970924.080000013</v>
      </c>
    </row>
    <row r="16" spans="1:7" ht="30" customHeight="1">
      <c r="A16" t="s">
        <v>114</v>
      </c>
      <c r="B16" s="27" t="s">
        <v>213</v>
      </c>
      <c r="C16" s="28">
        <v>115152576</v>
      </c>
      <c r="D16" s="25">
        <v>2020</v>
      </c>
      <c r="E16" s="25" t="s">
        <v>199</v>
      </c>
      <c r="F16" s="29">
        <f t="shared" ca="1" si="0"/>
        <v>23038772.200000003</v>
      </c>
      <c r="G16" s="28">
        <f t="shared" ca="1" si="1"/>
        <v>92113803.799999997</v>
      </c>
    </row>
    <row r="17" spans="1:7">
      <c r="A17" t="s">
        <v>114</v>
      </c>
      <c r="B17" s="27" t="s">
        <v>214</v>
      </c>
      <c r="C17" s="28">
        <v>131431238.40000001</v>
      </c>
      <c r="D17" s="25">
        <v>2020</v>
      </c>
      <c r="E17" s="25" t="s">
        <v>199</v>
      </c>
      <c r="F17" s="29">
        <f t="shared" ca="1" si="0"/>
        <v>26304056.680000003</v>
      </c>
      <c r="G17" s="28">
        <f t="shared" ca="1" si="1"/>
        <v>105127181.72</v>
      </c>
    </row>
    <row r="18" spans="1:7" ht="30" customHeight="1">
      <c r="A18" t="s">
        <v>114</v>
      </c>
      <c r="B18" s="27" t="s">
        <v>215</v>
      </c>
      <c r="C18" s="28">
        <v>146379340.80000001</v>
      </c>
      <c r="D18" s="25">
        <v>2017</v>
      </c>
      <c r="E18" s="25" t="s">
        <v>212</v>
      </c>
      <c r="F18" s="29">
        <f t="shared" ca="1" si="0"/>
        <v>29283387.160000004</v>
      </c>
      <c r="G18" s="28">
        <f t="shared" ca="1" si="1"/>
        <v>117095953.64000002</v>
      </c>
    </row>
    <row r="19" spans="1:7">
      <c r="A19" t="s">
        <v>114</v>
      </c>
      <c r="B19" s="27" t="s">
        <v>216</v>
      </c>
      <c r="C19" s="28">
        <v>14965843.199999999</v>
      </c>
      <c r="D19" s="25">
        <v>2017</v>
      </c>
      <c r="E19" s="25" t="s">
        <v>199</v>
      </c>
      <c r="F19" s="29">
        <f t="shared" ca="1" si="0"/>
        <v>3013783.64</v>
      </c>
      <c r="G19" s="28">
        <f t="shared" ca="1" si="1"/>
        <v>11952059.559999999</v>
      </c>
    </row>
    <row r="20" spans="1:7">
      <c r="A20" t="s">
        <v>114</v>
      </c>
      <c r="B20" s="27" t="s">
        <v>217</v>
      </c>
      <c r="C20" s="28">
        <v>31392345.600000001</v>
      </c>
      <c r="D20" s="25">
        <v>2017</v>
      </c>
      <c r="E20" s="25" t="s">
        <v>212</v>
      </c>
      <c r="F20" s="29">
        <f t="shared" ca="1" si="0"/>
        <v>6288710.120000001</v>
      </c>
      <c r="G20" s="28">
        <f t="shared" ca="1" si="1"/>
        <v>25103635.48</v>
      </c>
    </row>
    <row r="21" spans="1:7">
      <c r="A21" t="s">
        <v>114</v>
      </c>
      <c r="B21" s="27" t="s">
        <v>218</v>
      </c>
      <c r="C21" s="28">
        <v>47818848</v>
      </c>
      <c r="D21" s="25">
        <v>2017</v>
      </c>
      <c r="E21" s="25" t="s">
        <v>199</v>
      </c>
      <c r="F21" s="29">
        <f t="shared" ca="1" si="0"/>
        <v>9579598.5999999996</v>
      </c>
      <c r="G21" s="28">
        <f t="shared" ca="1" si="1"/>
        <v>38239249.399999999</v>
      </c>
    </row>
    <row r="22" spans="1:7" ht="30" customHeight="1">
      <c r="A22" t="s">
        <v>114</v>
      </c>
      <c r="B22" s="27" t="s">
        <v>219</v>
      </c>
      <c r="C22" s="28">
        <v>64245350.399999999</v>
      </c>
      <c r="D22" s="25">
        <v>2017</v>
      </c>
      <c r="E22" s="25" t="s">
        <v>199</v>
      </c>
      <c r="F22" s="29">
        <f t="shared" ca="1" si="0"/>
        <v>12849378.08</v>
      </c>
      <c r="G22" s="28">
        <f t="shared" ca="1" si="1"/>
        <v>51395972.32</v>
      </c>
    </row>
    <row r="23" spans="1:7">
      <c r="A23" t="s">
        <v>114</v>
      </c>
      <c r="B23" s="27" t="s">
        <v>220</v>
      </c>
      <c r="C23" s="28">
        <v>80671852.799999997</v>
      </c>
      <c r="D23" s="25">
        <v>2017</v>
      </c>
      <c r="E23" s="25" t="s">
        <v>199</v>
      </c>
      <c r="F23" s="29">
        <f t="shared" ca="1" si="0"/>
        <v>16150228.560000001</v>
      </c>
      <c r="G23" s="28">
        <f t="shared" ca="1" si="1"/>
        <v>64521624.239999995</v>
      </c>
    </row>
    <row r="24" spans="1:7" ht="30" customHeight="1">
      <c r="A24" t="s">
        <v>114</v>
      </c>
      <c r="B24" s="27" t="s">
        <v>221</v>
      </c>
      <c r="C24" s="28">
        <v>97098355.199999988</v>
      </c>
      <c r="D24" s="25">
        <v>2017</v>
      </c>
      <c r="E24" s="25" t="s">
        <v>199</v>
      </c>
      <c r="F24" s="29">
        <f t="shared" ca="1" si="0"/>
        <v>19426208.039999999</v>
      </c>
      <c r="G24" s="28">
        <f t="shared" ca="1" si="1"/>
        <v>77672147.159999996</v>
      </c>
    </row>
    <row r="25" spans="1:7">
      <c r="A25" t="s">
        <v>114</v>
      </c>
      <c r="B25" s="27" t="s">
        <v>222</v>
      </c>
      <c r="C25" s="28">
        <v>113524857.59999999</v>
      </c>
      <c r="D25" s="25">
        <v>2015</v>
      </c>
      <c r="E25" s="25" t="s">
        <v>199</v>
      </c>
      <c r="F25" s="29">
        <f t="shared" ca="1" si="0"/>
        <v>22722286.52</v>
      </c>
      <c r="G25" s="28">
        <f t="shared" ca="1" si="1"/>
        <v>90802571.079999998</v>
      </c>
    </row>
    <row r="26" spans="1:7">
      <c r="A26" t="s">
        <v>114</v>
      </c>
      <c r="B26" s="27" t="s">
        <v>223</v>
      </c>
      <c r="C26" s="28">
        <v>129936576</v>
      </c>
      <c r="D26" s="25">
        <v>2015</v>
      </c>
      <c r="E26" s="25" t="s">
        <v>212</v>
      </c>
      <c r="F26" s="29">
        <f t="shared" ca="1" si="0"/>
        <v>25999318.200000003</v>
      </c>
      <c r="G26" s="28">
        <f t="shared" ca="1" si="1"/>
        <v>103937257.8</v>
      </c>
    </row>
    <row r="27" spans="1:7" ht="30" customHeight="1">
      <c r="A27" t="s">
        <v>114</v>
      </c>
      <c r="B27" s="27" t="s">
        <v>224</v>
      </c>
      <c r="C27" s="28">
        <v>146215238.40000001</v>
      </c>
      <c r="D27" s="25">
        <v>2015</v>
      </c>
      <c r="E27" s="25" t="s">
        <v>212</v>
      </c>
      <c r="F27" s="29">
        <f t="shared" ca="1" si="0"/>
        <v>29259778.680000003</v>
      </c>
      <c r="G27" s="28">
        <f t="shared" ca="1" si="1"/>
        <v>116955459.72</v>
      </c>
    </row>
    <row r="28" spans="1:7">
      <c r="A28" t="s">
        <v>114</v>
      </c>
      <c r="B28" s="27" t="s">
        <v>225</v>
      </c>
      <c r="C28" s="28">
        <v>28107340.800000001</v>
      </c>
      <c r="D28" s="25">
        <v>2015</v>
      </c>
      <c r="E28" s="25" t="s">
        <v>212</v>
      </c>
      <c r="F28" s="29">
        <f t="shared" ca="1" si="0"/>
        <v>5639016.1600000001</v>
      </c>
      <c r="G28" s="28">
        <f t="shared" ca="1" si="1"/>
        <v>22468324.640000001</v>
      </c>
    </row>
    <row r="29" spans="1:7">
      <c r="A29" t="s">
        <v>114</v>
      </c>
      <c r="B29" s="27" t="s">
        <v>226</v>
      </c>
      <c r="C29" s="28">
        <v>44533843.200000003</v>
      </c>
      <c r="D29" s="25">
        <v>2015</v>
      </c>
      <c r="E29" s="25" t="s">
        <v>212</v>
      </c>
      <c r="F29" s="29">
        <f t="shared" ca="1" si="0"/>
        <v>8906848.6400000006</v>
      </c>
      <c r="G29" s="28">
        <f t="shared" ca="1" si="1"/>
        <v>35626994.560000002</v>
      </c>
    </row>
    <row r="30" spans="1:7" ht="30" customHeight="1">
      <c r="A30" t="s">
        <v>114</v>
      </c>
      <c r="B30" s="27" t="s">
        <v>227</v>
      </c>
      <c r="C30" s="28">
        <v>60960345.599999987</v>
      </c>
      <c r="D30" s="25">
        <v>2015</v>
      </c>
      <c r="E30" s="25" t="s">
        <v>199</v>
      </c>
      <c r="F30" s="29">
        <f t="shared" ca="1" si="0"/>
        <v>12213080.119999997</v>
      </c>
      <c r="G30" s="28">
        <f t="shared" ca="1" si="1"/>
        <v>48747265.479999989</v>
      </c>
    </row>
    <row r="31" spans="1:7">
      <c r="A31" t="s">
        <v>114</v>
      </c>
      <c r="B31" s="27" t="s">
        <v>228</v>
      </c>
      <c r="C31" s="28">
        <v>77386848</v>
      </c>
      <c r="D31" s="25">
        <v>2015</v>
      </c>
      <c r="E31" s="25" t="s">
        <v>199</v>
      </c>
      <c r="F31" s="29">
        <f t="shared" ca="1" si="0"/>
        <v>15489614.600000001</v>
      </c>
      <c r="G31" s="28">
        <f t="shared" ca="1" si="1"/>
        <v>61897233.399999999</v>
      </c>
    </row>
    <row r="32" spans="1:7">
      <c r="A32" t="s">
        <v>114</v>
      </c>
      <c r="B32" s="27" t="s">
        <v>229</v>
      </c>
      <c r="C32" s="28">
        <v>93813350.399999991</v>
      </c>
      <c r="D32" s="25">
        <v>2015</v>
      </c>
      <c r="E32" s="25" t="s">
        <v>199</v>
      </c>
      <c r="F32" s="29">
        <f t="shared" ca="1" si="0"/>
        <v>18774314.079999998</v>
      </c>
      <c r="G32" s="28">
        <f t="shared" ca="1" si="1"/>
        <v>75039036.319999993</v>
      </c>
    </row>
    <row r="33" spans="1:7" ht="30" customHeight="1">
      <c r="A33" t="s">
        <v>114</v>
      </c>
      <c r="B33" s="27" t="s">
        <v>230</v>
      </c>
      <c r="C33" s="28">
        <v>110239852.8</v>
      </c>
      <c r="D33" s="25">
        <v>2015</v>
      </c>
      <c r="E33" s="25" t="s">
        <v>199</v>
      </c>
      <c r="F33" s="29">
        <f t="shared" ca="1" si="0"/>
        <v>22060501.560000002</v>
      </c>
      <c r="G33" s="28">
        <f t="shared" ca="1" si="1"/>
        <v>88179351.239999995</v>
      </c>
    </row>
    <row r="34" spans="1:7">
      <c r="A34" t="s">
        <v>114</v>
      </c>
      <c r="B34" s="27" t="s">
        <v>231</v>
      </c>
      <c r="C34" s="28">
        <v>126666355.2</v>
      </c>
      <c r="D34" s="25">
        <v>2015</v>
      </c>
      <c r="E34" s="25" t="s">
        <v>199</v>
      </c>
      <c r="F34" s="29">
        <f t="shared" ca="1" si="0"/>
        <v>25339221.040000003</v>
      </c>
      <c r="G34" s="28">
        <f t="shared" ca="1" si="1"/>
        <v>101327134.16</v>
      </c>
    </row>
    <row r="35" spans="1:7">
      <c r="A35" t="s">
        <v>114</v>
      </c>
      <c r="B35" s="27" t="s">
        <v>232</v>
      </c>
      <c r="C35" s="28">
        <v>143092857.59999999</v>
      </c>
      <c r="D35" s="25">
        <v>2015</v>
      </c>
      <c r="E35" s="25" t="s">
        <v>212</v>
      </c>
      <c r="F35" s="29">
        <f t="shared" ca="1" si="0"/>
        <v>28631596.52</v>
      </c>
      <c r="G35" s="28">
        <f t="shared" ca="1" si="1"/>
        <v>114461261.08</v>
      </c>
    </row>
    <row r="36" spans="1:7" ht="30" customHeight="1">
      <c r="A36" t="s">
        <v>114</v>
      </c>
      <c r="B36" s="27" t="s">
        <v>233</v>
      </c>
      <c r="C36" s="28">
        <v>26448576</v>
      </c>
      <c r="D36" s="25">
        <v>2015</v>
      </c>
      <c r="E36" s="25" t="s">
        <v>212</v>
      </c>
      <c r="F36" s="29">
        <f t="shared" ca="1" si="0"/>
        <v>5302624.2</v>
      </c>
      <c r="G36" s="28">
        <f t="shared" ca="1" si="1"/>
        <v>21145951.800000001</v>
      </c>
    </row>
    <row r="37" spans="1:7">
      <c r="A37" t="s">
        <v>114</v>
      </c>
      <c r="B37" s="27" t="s">
        <v>234</v>
      </c>
      <c r="C37" s="28">
        <v>42727238.399999999</v>
      </c>
      <c r="D37" s="25">
        <v>2015</v>
      </c>
      <c r="E37" s="25" t="s">
        <v>212</v>
      </c>
      <c r="F37" s="29">
        <f t="shared" ca="1" si="0"/>
        <v>8546482.6799999997</v>
      </c>
      <c r="G37" s="28">
        <f t="shared" ca="1" si="1"/>
        <v>34180755.719999999</v>
      </c>
    </row>
    <row r="38" spans="1:7">
      <c r="A38" t="s">
        <v>114</v>
      </c>
      <c r="B38" s="27" t="s">
        <v>235</v>
      </c>
      <c r="C38" s="28">
        <v>57675340.799999997</v>
      </c>
      <c r="D38" s="25">
        <v>2015</v>
      </c>
      <c r="E38" s="25" t="s">
        <v>212</v>
      </c>
      <c r="F38" s="29">
        <f t="shared" ca="1" si="0"/>
        <v>11537260.16</v>
      </c>
      <c r="G38" s="28">
        <f t="shared" ca="1" si="1"/>
        <v>46138080.640000001</v>
      </c>
    </row>
    <row r="39" spans="1:7">
      <c r="A39" t="s">
        <v>114</v>
      </c>
      <c r="B39" s="27" t="s">
        <v>236</v>
      </c>
      <c r="C39" s="28">
        <v>74101843.200000003</v>
      </c>
      <c r="D39" s="25">
        <v>2015</v>
      </c>
      <c r="E39" s="25" t="s">
        <v>212</v>
      </c>
      <c r="F39" s="29">
        <f t="shared" ca="1" si="0"/>
        <v>14843603.640000001</v>
      </c>
      <c r="G39" s="28">
        <f t="shared" ca="1" si="1"/>
        <v>59258239.560000002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41"/>
  <sheetViews>
    <sheetView workbookViewId="0">
      <selection activeCell="A5" sqref="A5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0" t="s">
        <v>25</v>
      </c>
      <c r="C2" s="30" t="s">
        <v>26</v>
      </c>
      <c r="D2" s="30" t="s">
        <v>94</v>
      </c>
      <c r="E2" s="31" t="s">
        <v>237</v>
      </c>
      <c r="F2" s="31" t="s">
        <v>238</v>
      </c>
    </row>
    <row r="3" spans="1:6">
      <c r="A3" t="s">
        <v>114</v>
      </c>
      <c r="B3" s="30" t="s">
        <v>48</v>
      </c>
      <c r="C3" s="30">
        <v>11</v>
      </c>
      <c r="D3" s="30"/>
      <c r="E3" s="31" t="s">
        <v>239</v>
      </c>
      <c r="F3" s="31" t="s">
        <v>240</v>
      </c>
    </row>
    <row r="4" spans="1:6">
      <c r="A4" t="s">
        <v>114</v>
      </c>
      <c r="B4" s="30" t="s">
        <v>51</v>
      </c>
      <c r="C4" s="30">
        <v>12</v>
      </c>
      <c r="D4" s="30">
        <v>2</v>
      </c>
      <c r="E4" s="31" t="s">
        <v>241</v>
      </c>
      <c r="F4" s="31" t="s">
        <v>242</v>
      </c>
    </row>
    <row r="5" spans="1:6">
      <c r="A5" t="s">
        <v>114</v>
      </c>
      <c r="B5" s="30" t="s">
        <v>52</v>
      </c>
      <c r="C5" s="30">
        <v>13</v>
      </c>
      <c r="D5" s="30"/>
      <c r="E5" s="31" t="s">
        <v>241</v>
      </c>
      <c r="F5" s="31" t="s">
        <v>242</v>
      </c>
    </row>
    <row r="40" spans="2:6">
      <c r="B40" s="30" t="s">
        <v>243</v>
      </c>
      <c r="C40" s="30">
        <v>6</v>
      </c>
      <c r="D40" s="30">
        <v>1</v>
      </c>
      <c r="E40" s="32">
        <v>45549</v>
      </c>
      <c r="F40" s="32">
        <f>EDATE(E40, 24)</f>
        <v>46279</v>
      </c>
    </row>
    <row r="41" spans="2:6">
      <c r="B41" s="30" t="s">
        <v>244</v>
      </c>
      <c r="C41" s="30">
        <v>7</v>
      </c>
      <c r="D41" s="30">
        <v>2</v>
      </c>
      <c r="E41" s="32">
        <v>45550</v>
      </c>
      <c r="F41" s="32">
        <f>EDATE(E41,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topLeftCell="A49" workbookViewId="0">
      <selection sqref="A1:A51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245</v>
      </c>
      <c r="G1" s="8" t="s">
        <v>246</v>
      </c>
      <c r="H1" s="8" t="s">
        <v>247</v>
      </c>
    </row>
    <row r="2" spans="1:8">
      <c r="A2" t="s">
        <v>114</v>
      </c>
      <c r="B2" s="16" t="s">
        <v>248</v>
      </c>
      <c r="C2" s="8">
        <v>1</v>
      </c>
      <c r="D2" s="8">
        <v>1</v>
      </c>
      <c r="E2" s="5">
        <v>2</v>
      </c>
      <c r="F2" s="3" t="s">
        <v>249</v>
      </c>
      <c r="H2" t="s">
        <v>250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249</v>
      </c>
      <c r="H3" t="s">
        <v>250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12</v>
      </c>
      <c r="F4" s="3" t="s">
        <v>251</v>
      </c>
      <c r="H4" t="s">
        <v>252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249</v>
      </c>
      <c r="H5" t="s">
        <v>253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251</v>
      </c>
      <c r="H6" t="s">
        <v>252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254</v>
      </c>
      <c r="H7" t="s">
        <v>253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249</v>
      </c>
      <c r="H8" t="s">
        <v>255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11</v>
      </c>
      <c r="F9" s="3" t="s">
        <v>249</v>
      </c>
      <c r="H9" t="s">
        <v>253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249</v>
      </c>
      <c r="H10" t="s">
        <v>253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11</v>
      </c>
      <c r="F11" s="3" t="s">
        <v>254</v>
      </c>
      <c r="H11" t="s">
        <v>253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256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249</v>
      </c>
      <c r="H13" t="s">
        <v>250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257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9</v>
      </c>
      <c r="F15" s="3"/>
      <c r="G15" t="s">
        <v>257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256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9</v>
      </c>
      <c r="F17" s="3" t="s">
        <v>249</v>
      </c>
      <c r="H17" t="s">
        <v>250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256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258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259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260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256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7</v>
      </c>
      <c r="F23" s="3" t="s">
        <v>249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15</v>
      </c>
      <c r="F24" s="3" t="s">
        <v>256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261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14</v>
      </c>
      <c r="F26" s="3" t="s">
        <v>257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3</v>
      </c>
      <c r="F27" s="3" t="s">
        <v>256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249</v>
      </c>
      <c r="H28" t="s">
        <v>253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249</v>
      </c>
      <c r="H29" t="s">
        <v>253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257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249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5</v>
      </c>
      <c r="F32" s="3"/>
      <c r="G32" t="s">
        <v>257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249</v>
      </c>
      <c r="H33" t="s">
        <v>250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249</v>
      </c>
      <c r="H34" t="s">
        <v>250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16</v>
      </c>
      <c r="F35" s="3" t="s">
        <v>249</v>
      </c>
      <c r="H35" t="s">
        <v>250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249</v>
      </c>
      <c r="H36" t="s">
        <v>253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249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7</v>
      </c>
      <c r="F38" s="3" t="s">
        <v>256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11</v>
      </c>
      <c r="F39" s="3" t="s">
        <v>249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249</v>
      </c>
      <c r="H40" t="s">
        <v>253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249</v>
      </c>
      <c r="H41" t="s">
        <v>253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2</v>
      </c>
      <c r="F42" s="3" t="s">
        <v>257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7</v>
      </c>
      <c r="F43" s="3" t="s">
        <v>256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259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249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16</v>
      </c>
      <c r="F46" s="3" t="s">
        <v>256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4</v>
      </c>
      <c r="F47" s="3" t="s">
        <v>259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262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256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258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B1" sqref="B1"/>
    </sheetView>
  </sheetViews>
  <sheetFormatPr defaultRowHeight="15"/>
  <sheetData>
    <row r="1" spans="1:5" ht="30.75" customHeight="1">
      <c r="A1" s="33" t="s">
        <v>263</v>
      </c>
      <c r="B1" s="33" t="s">
        <v>264</v>
      </c>
      <c r="C1" s="33" t="s">
        <v>265</v>
      </c>
      <c r="D1" s="33" t="s">
        <v>266</v>
      </c>
      <c r="E1" s="34" t="s">
        <v>267</v>
      </c>
    </row>
    <row r="2" spans="1:5">
      <c r="A2" t="s">
        <v>268</v>
      </c>
      <c r="B2" t="s">
        <v>269</v>
      </c>
      <c r="C2" t="s">
        <v>268</v>
      </c>
      <c r="D2">
        <v>21</v>
      </c>
      <c r="E2">
        <v>1</v>
      </c>
    </row>
    <row r="3" spans="1:5">
      <c r="A3" t="s">
        <v>270</v>
      </c>
      <c r="B3" t="s">
        <v>271</v>
      </c>
      <c r="C3" t="s">
        <v>270</v>
      </c>
      <c r="D3">
        <v>20</v>
      </c>
      <c r="E3">
        <v>2</v>
      </c>
    </row>
    <row r="4" spans="1:5">
      <c r="A4" t="s">
        <v>261</v>
      </c>
      <c r="B4" t="s">
        <v>272</v>
      </c>
      <c r="C4" t="s">
        <v>261</v>
      </c>
      <c r="D4">
        <v>19</v>
      </c>
      <c r="E4">
        <v>3</v>
      </c>
    </row>
    <row r="5" spans="1:5">
      <c r="A5" t="s">
        <v>251</v>
      </c>
      <c r="B5" t="s">
        <v>252</v>
      </c>
      <c r="C5" t="s">
        <v>251</v>
      </c>
      <c r="D5">
        <v>18</v>
      </c>
      <c r="E5">
        <v>4</v>
      </c>
    </row>
    <row r="6" spans="1:5">
      <c r="A6" t="s">
        <v>254</v>
      </c>
      <c r="B6" t="s">
        <v>253</v>
      </c>
      <c r="C6" t="s">
        <v>254</v>
      </c>
      <c r="D6">
        <v>17</v>
      </c>
      <c r="E6">
        <v>5</v>
      </c>
    </row>
    <row r="7" spans="1:5">
      <c r="A7" t="s">
        <v>249</v>
      </c>
      <c r="B7" t="s">
        <v>250</v>
      </c>
      <c r="C7" t="s">
        <v>249</v>
      </c>
      <c r="D7">
        <v>16</v>
      </c>
      <c r="E7">
        <v>6</v>
      </c>
    </row>
    <row r="8" spans="1:5">
      <c r="A8" t="s">
        <v>258</v>
      </c>
      <c r="B8" t="s">
        <v>255</v>
      </c>
      <c r="C8" t="s">
        <v>258</v>
      </c>
      <c r="D8">
        <v>15</v>
      </c>
      <c r="E8">
        <v>7</v>
      </c>
    </row>
    <row r="9" spans="1:5">
      <c r="A9" t="s">
        <v>257</v>
      </c>
      <c r="B9" t="s">
        <v>273</v>
      </c>
      <c r="C9" t="s">
        <v>257</v>
      </c>
      <c r="D9">
        <v>14</v>
      </c>
      <c r="E9">
        <v>8</v>
      </c>
    </row>
    <row r="10" spans="1:5">
      <c r="A10" t="s">
        <v>256</v>
      </c>
      <c r="B10" t="s">
        <v>274</v>
      </c>
      <c r="C10" t="s">
        <v>256</v>
      </c>
      <c r="D10">
        <v>13</v>
      </c>
      <c r="E10">
        <v>9</v>
      </c>
    </row>
    <row r="11" spans="1:5">
      <c r="A11" t="s">
        <v>275</v>
      </c>
      <c r="B11" t="s">
        <v>276</v>
      </c>
      <c r="C11" t="s">
        <v>275</v>
      </c>
      <c r="D11">
        <v>12</v>
      </c>
      <c r="E11">
        <v>10</v>
      </c>
    </row>
    <row r="12" spans="1:5">
      <c r="A12" t="s">
        <v>262</v>
      </c>
      <c r="B12" t="s">
        <v>277</v>
      </c>
      <c r="C12" t="s">
        <v>262</v>
      </c>
      <c r="D12">
        <v>11</v>
      </c>
      <c r="E12">
        <v>11</v>
      </c>
    </row>
    <row r="13" spans="1:5">
      <c r="A13" t="s">
        <v>278</v>
      </c>
      <c r="B13" t="s">
        <v>279</v>
      </c>
      <c r="C13" t="s">
        <v>278</v>
      </c>
      <c r="D13">
        <v>10</v>
      </c>
      <c r="E13">
        <v>12</v>
      </c>
    </row>
    <row r="14" spans="1:5">
      <c r="A14" t="s">
        <v>280</v>
      </c>
      <c r="B14" t="s">
        <v>281</v>
      </c>
      <c r="C14" t="s">
        <v>280</v>
      </c>
      <c r="D14">
        <v>9</v>
      </c>
      <c r="E14">
        <v>13</v>
      </c>
    </row>
    <row r="15" spans="1:5">
      <c r="A15" t="s">
        <v>260</v>
      </c>
      <c r="B15" t="s">
        <v>282</v>
      </c>
      <c r="C15" t="s">
        <v>260</v>
      </c>
      <c r="D15">
        <v>8</v>
      </c>
      <c r="E15">
        <v>14</v>
      </c>
    </row>
    <row r="16" spans="1:5">
      <c r="A16" t="s">
        <v>283</v>
      </c>
      <c r="B16" t="s">
        <v>284</v>
      </c>
      <c r="C16" t="s">
        <v>283</v>
      </c>
      <c r="D16">
        <v>7</v>
      </c>
      <c r="E16">
        <v>15</v>
      </c>
    </row>
    <row r="17" spans="1:5">
      <c r="A17" t="s">
        <v>285</v>
      </c>
      <c r="B17" t="s">
        <v>286</v>
      </c>
      <c r="C17" t="s">
        <v>285</v>
      </c>
      <c r="D17">
        <v>6</v>
      </c>
      <c r="E17">
        <v>16</v>
      </c>
    </row>
    <row r="18" spans="1:5">
      <c r="A18" t="s">
        <v>287</v>
      </c>
      <c r="B18" t="s">
        <v>288</v>
      </c>
      <c r="C18" t="s">
        <v>287</v>
      </c>
      <c r="D18">
        <v>5</v>
      </c>
      <c r="E18">
        <v>17</v>
      </c>
    </row>
    <row r="19" spans="1:5">
      <c r="A19" t="s">
        <v>289</v>
      </c>
      <c r="B19" t="s">
        <v>290</v>
      </c>
      <c r="C19" t="s">
        <v>289</v>
      </c>
      <c r="D19">
        <v>4</v>
      </c>
      <c r="E19">
        <v>17</v>
      </c>
    </row>
    <row r="20" spans="1:5">
      <c r="A20" t="s">
        <v>291</v>
      </c>
      <c r="B20" t="s">
        <v>292</v>
      </c>
      <c r="C20" t="s">
        <v>291</v>
      </c>
      <c r="D20">
        <v>3</v>
      </c>
      <c r="E20">
        <v>17</v>
      </c>
    </row>
    <row r="21" spans="1:5">
      <c r="A21" t="s">
        <v>293</v>
      </c>
      <c r="B21" t="s">
        <v>294</v>
      </c>
      <c r="C21" t="s">
        <v>293</v>
      </c>
      <c r="D21">
        <v>2</v>
      </c>
      <c r="E21">
        <v>17</v>
      </c>
    </row>
    <row r="22" spans="1:5">
      <c r="C22" t="s">
        <v>295</v>
      </c>
      <c r="D22">
        <v>2</v>
      </c>
      <c r="E22">
        <v>17</v>
      </c>
    </row>
    <row r="23" spans="1:5">
      <c r="A23" t="s">
        <v>296</v>
      </c>
      <c r="B23" t="s">
        <v>295</v>
      </c>
      <c r="C23" t="s">
        <v>297</v>
      </c>
      <c r="D23">
        <v>1</v>
      </c>
    </row>
    <row r="24" spans="1:5">
      <c r="A24" t="s">
        <v>298</v>
      </c>
      <c r="C24" t="s">
        <v>299</v>
      </c>
      <c r="D24">
        <v>1</v>
      </c>
    </row>
    <row r="25" spans="1:5">
      <c r="C25" t="s">
        <v>298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Lakshmi Nair</cp:lastModifiedBy>
  <cp:revision/>
  <dcterms:created xsi:type="dcterms:W3CDTF">2015-06-05T18:17:20Z</dcterms:created>
  <dcterms:modified xsi:type="dcterms:W3CDTF">2025-06-12T11:14:42Z</dcterms:modified>
  <cp:category/>
  <cp:contentStatus/>
</cp:coreProperties>
</file>