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9" documentId="13_ncr:1_{42FDEC2A-8242-4E00-8B33-4E96A87043E5}" xr6:coauthVersionLast="47" xr6:coauthVersionMax="47" xr10:uidLastSave="{4E5D3CF1-F2D2-41FF-8577-69ACB6D2C8BD}"/>
  <bookViews>
    <workbookView xWindow="-120" yWindow="-120" windowWidth="20730" windowHeight="11040" firstSheet="3" activeTab="6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Provision" sheetId="4" r:id="rId5"/>
    <sheet name="Fact writeen-off" sheetId="5" r:id="rId6"/>
    <sheet name="fact restructred" sheetId="6" r:id="rId7"/>
    <sheet name="rating" sheetId="7" r:id="rId8"/>
    <sheet name="Rating and PDS&amp;P_x0009_Moody's_x0009_Fitch_x0009_" sheetId="8" r:id="rId9"/>
    <sheet name="PD" sheetId="9" r:id="rId10"/>
    <sheet name="Risk Limit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D16" i="7" s="1"/>
  <c r="D21" i="7" s="1"/>
  <c r="D26" i="7" s="1"/>
  <c r="D31" i="7" s="1"/>
  <c r="D36" i="7" s="1"/>
  <c r="D41" i="7" s="1"/>
  <c r="D46" i="7" s="1"/>
  <c r="D51" i="7" s="1"/>
  <c r="D10" i="7"/>
  <c r="D15" i="7" s="1"/>
  <c r="D20" i="7" s="1"/>
  <c r="D25" i="7" s="1"/>
  <c r="D30" i="7" s="1"/>
  <c r="D35" i="7" s="1"/>
  <c r="D40" i="7" s="1"/>
  <c r="D45" i="7" s="1"/>
  <c r="D50" i="7" s="1"/>
  <c r="D9" i="7"/>
  <c r="D14" i="7" s="1"/>
  <c r="D19" i="7" s="1"/>
  <c r="D24" i="7" s="1"/>
  <c r="D29" i="7" s="1"/>
  <c r="D34" i="7" s="1"/>
  <c r="D39" i="7" s="1"/>
  <c r="D44" i="7" s="1"/>
  <c r="D49" i="7" s="1"/>
  <c r="D8" i="7"/>
  <c r="D13" i="7" s="1"/>
  <c r="D18" i="7" s="1"/>
  <c r="D23" i="7" s="1"/>
  <c r="D28" i="7" s="1"/>
  <c r="D33" i="7" s="1"/>
  <c r="D38" i="7" s="1"/>
  <c r="D43" i="7" s="1"/>
  <c r="D48" i="7" s="1"/>
  <c r="D7" i="7"/>
  <c r="D12" i="7" s="1"/>
  <c r="D17" i="7" s="1"/>
  <c r="D22" i="7" s="1"/>
  <c r="D27" i="7" s="1"/>
  <c r="D32" i="7" s="1"/>
  <c r="D37" i="7" s="1"/>
  <c r="D42" i="7" s="1"/>
  <c r="D47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F44" i="6"/>
  <c r="F43" i="6"/>
  <c r="F8" i="6"/>
  <c r="F7" i="6"/>
  <c r="F6" i="6"/>
  <c r="F5" i="6"/>
  <c r="F4" i="6"/>
  <c r="F3" i="6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X51" i="3"/>
  <c r="W51" i="3"/>
  <c r="V51" i="3"/>
  <c r="U51" i="3"/>
  <c r="Y51" i="3" s="1"/>
  <c r="T51" i="3"/>
  <c r="F51" i="3"/>
  <c r="E51" i="3"/>
  <c r="AC51" i="3" s="1"/>
  <c r="X50" i="3"/>
  <c r="W50" i="3"/>
  <c r="V50" i="3"/>
  <c r="U50" i="3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X44" i="3"/>
  <c r="W44" i="3"/>
  <c r="V44" i="3"/>
  <c r="U44" i="3"/>
  <c r="Y44" i="3" s="1"/>
  <c r="T44" i="3"/>
  <c r="F44" i="3"/>
  <c r="E44" i="3"/>
  <c r="X43" i="3"/>
  <c r="W43" i="3"/>
  <c r="V43" i="3"/>
  <c r="U43" i="3"/>
  <c r="Y43" i="3" s="1"/>
  <c r="T43" i="3"/>
  <c r="F43" i="3"/>
  <c r="E43" i="3"/>
  <c r="X42" i="3"/>
  <c r="W42" i="3"/>
  <c r="V42" i="3"/>
  <c r="U42" i="3"/>
  <c r="Y42" i="3" s="1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T36" i="3"/>
  <c r="F36" i="3"/>
  <c r="E36" i="3"/>
  <c r="X35" i="3"/>
  <c r="W35" i="3"/>
  <c r="V35" i="3"/>
  <c r="U35" i="3"/>
  <c r="Y35" i="3" s="1"/>
  <c r="T35" i="3"/>
  <c r="F35" i="3"/>
  <c r="E35" i="3"/>
  <c r="AD35" i="3" s="1"/>
  <c r="X34" i="3"/>
  <c r="W34" i="3"/>
  <c r="V34" i="3"/>
  <c r="U34" i="3"/>
  <c r="T34" i="3"/>
  <c r="F34" i="3"/>
  <c r="E34" i="3"/>
  <c r="AD34" i="3" s="1"/>
  <c r="X33" i="3"/>
  <c r="W33" i="3"/>
  <c r="V33" i="3"/>
  <c r="U33" i="3"/>
  <c r="T33" i="3"/>
  <c r="F33" i="3"/>
  <c r="E33" i="3"/>
  <c r="G33" i="3" s="1"/>
  <c r="X32" i="3"/>
  <c r="W32" i="3"/>
  <c r="V32" i="3"/>
  <c r="U32" i="3"/>
  <c r="T32" i="3"/>
  <c r="F32" i="3"/>
  <c r="E32" i="3"/>
  <c r="AD32" i="3" s="1"/>
  <c r="X31" i="3"/>
  <c r="W31" i="3"/>
  <c r="V31" i="3"/>
  <c r="U31" i="3"/>
  <c r="Y31" i="3" s="1"/>
  <c r="T31" i="3"/>
  <c r="F31" i="3"/>
  <c r="E31" i="3"/>
  <c r="X30" i="3"/>
  <c r="W30" i="3"/>
  <c r="V30" i="3"/>
  <c r="U30" i="3"/>
  <c r="T30" i="3"/>
  <c r="F30" i="3"/>
  <c r="E30" i="3"/>
  <c r="K30" i="3" s="1"/>
  <c r="X29" i="3"/>
  <c r="W29" i="3"/>
  <c r="V29" i="3"/>
  <c r="U29" i="3"/>
  <c r="Y29" i="3" s="1"/>
  <c r="T29" i="3"/>
  <c r="F29" i="3"/>
  <c r="E29" i="3"/>
  <c r="K29" i="3" s="1"/>
  <c r="X28" i="3"/>
  <c r="W28" i="3"/>
  <c r="V28" i="3"/>
  <c r="U28" i="3"/>
  <c r="Y28" i="3" s="1"/>
  <c r="T28" i="3"/>
  <c r="F28" i="3"/>
  <c r="E28" i="3"/>
  <c r="K28" i="3" s="1"/>
  <c r="X27" i="3"/>
  <c r="W27" i="3"/>
  <c r="V27" i="3"/>
  <c r="U27" i="3"/>
  <c r="Y27" i="3" s="1"/>
  <c r="T27" i="3"/>
  <c r="F27" i="3"/>
  <c r="E27" i="3"/>
  <c r="K27" i="3" s="1"/>
  <c r="X26" i="3"/>
  <c r="W26" i="3"/>
  <c r="V26" i="3"/>
  <c r="U26" i="3"/>
  <c r="Y26" i="3" s="1"/>
  <c r="T26" i="3"/>
  <c r="F26" i="3"/>
  <c r="E26" i="3"/>
  <c r="AC26" i="3" s="1"/>
  <c r="X25" i="3"/>
  <c r="W25" i="3"/>
  <c r="V25" i="3"/>
  <c r="U25" i="3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T22" i="3"/>
  <c r="F22" i="3"/>
  <c r="E22" i="3"/>
  <c r="AB22" i="3" s="1"/>
  <c r="X21" i="3"/>
  <c r="W21" i="3"/>
  <c r="V21" i="3"/>
  <c r="U21" i="3"/>
  <c r="T21" i="3"/>
  <c r="F21" i="3"/>
  <c r="E21" i="3"/>
  <c r="X20" i="3"/>
  <c r="W20" i="3"/>
  <c r="V20" i="3"/>
  <c r="U20" i="3"/>
  <c r="Y20" i="3" s="1"/>
  <c r="T20" i="3"/>
  <c r="F20" i="3"/>
  <c r="E20" i="3"/>
  <c r="AA20" i="3" s="1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T17" i="3"/>
  <c r="F17" i="3"/>
  <c r="E17" i="3"/>
  <c r="K17" i="3" s="1"/>
  <c r="X16" i="3"/>
  <c r="W16" i="3"/>
  <c r="V16" i="3"/>
  <c r="U16" i="3"/>
  <c r="Y16" i="3" s="1"/>
  <c r="T16" i="3"/>
  <c r="F16" i="3"/>
  <c r="E16" i="3"/>
  <c r="AC16" i="3" s="1"/>
  <c r="X15" i="3"/>
  <c r="W15" i="3"/>
  <c r="V15" i="3"/>
  <c r="U15" i="3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AD11" i="3" s="1"/>
  <c r="X10" i="3"/>
  <c r="W10" i="3"/>
  <c r="V10" i="3"/>
  <c r="U10" i="3"/>
  <c r="Y10" i="3" s="1"/>
  <c r="T10" i="3"/>
  <c r="F10" i="3"/>
  <c r="E10" i="3"/>
  <c r="X9" i="3"/>
  <c r="W9" i="3"/>
  <c r="V9" i="3"/>
  <c r="U9" i="3"/>
  <c r="T9" i="3"/>
  <c r="F9" i="3"/>
  <c r="E9" i="3"/>
  <c r="AC9" i="3" s="1"/>
  <c r="X8" i="3"/>
  <c r="W8" i="3"/>
  <c r="V8" i="3"/>
  <c r="U8" i="3"/>
  <c r="T8" i="3"/>
  <c r="F8" i="3"/>
  <c r="E8" i="3"/>
  <c r="AB8" i="3" s="1"/>
  <c r="X7" i="3"/>
  <c r="W7" i="3"/>
  <c r="V7" i="3"/>
  <c r="U7" i="3"/>
  <c r="Y7" i="3" s="1"/>
  <c r="T7" i="3"/>
  <c r="F7" i="3"/>
  <c r="E7" i="3"/>
  <c r="X6" i="3"/>
  <c r="W6" i="3"/>
  <c r="V6" i="3"/>
  <c r="U6" i="3"/>
  <c r="Y6" i="3" s="1"/>
  <c r="T6" i="3"/>
  <c r="F6" i="3"/>
  <c r="E6" i="3"/>
  <c r="X5" i="3"/>
  <c r="W5" i="3"/>
  <c r="V5" i="3"/>
  <c r="U5" i="3"/>
  <c r="Y5" i="3" s="1"/>
  <c r="T5" i="3"/>
  <c r="F5" i="3"/>
  <c r="E5" i="3"/>
  <c r="X4" i="3"/>
  <c r="W4" i="3"/>
  <c r="V4" i="3"/>
  <c r="U4" i="3"/>
  <c r="Y4" i="3" s="1"/>
  <c r="T4" i="3"/>
  <c r="F4" i="3"/>
  <c r="E4" i="3"/>
  <c r="K4" i="3" s="1"/>
  <c r="X3" i="3"/>
  <c r="W3" i="3"/>
  <c r="V3" i="3"/>
  <c r="U3" i="3"/>
  <c r="Y3" i="3" s="1"/>
  <c r="T3" i="3"/>
  <c r="F3" i="3"/>
  <c r="E3" i="3"/>
  <c r="AC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Z2" i="3"/>
  <c r="Z3" i="3"/>
  <c r="G4" i="3"/>
  <c r="Z4" i="3"/>
  <c r="Z6" i="3"/>
  <c r="AA7" i="3"/>
  <c r="K7" i="3"/>
  <c r="G7" i="3"/>
  <c r="Z7" i="3"/>
  <c r="AC8" i="3"/>
  <c r="G8" i="3"/>
  <c r="AD10" i="3"/>
  <c r="AA10" i="3"/>
  <c r="G11" i="3"/>
  <c r="AD12" i="3"/>
  <c r="AB12" i="3"/>
  <c r="Z12" i="3"/>
  <c r="AD14" i="3"/>
  <c r="AB14" i="3"/>
  <c r="Z14" i="3"/>
  <c r="G16" i="3"/>
  <c r="Z16" i="3"/>
  <c r="Y17" i="3"/>
  <c r="Z17" i="3" s="1"/>
  <c r="AC18" i="3"/>
  <c r="K18" i="3"/>
  <c r="Z18" i="3"/>
  <c r="AB19" i="3"/>
  <c r="Z20" i="3"/>
  <c r="AA21" i="3"/>
  <c r="AB21" i="3"/>
  <c r="G21" i="3"/>
  <c r="Y23" i="3"/>
  <c r="Y25" i="3"/>
  <c r="Z25" i="3" s="1"/>
  <c r="G26" i="3"/>
  <c r="Z26" i="3"/>
  <c r="Z27" i="3"/>
  <c r="Z28" i="3"/>
  <c r="Z29" i="3"/>
  <c r="Y30" i="3"/>
  <c r="Z30" i="3" s="1"/>
  <c r="AD31" i="3"/>
  <c r="Z31" i="3"/>
  <c r="G32" i="3"/>
  <c r="Z35" i="3"/>
  <c r="G36" i="3"/>
  <c r="Y36" i="3"/>
  <c r="Z36" i="3" s="1"/>
  <c r="AD37" i="3"/>
  <c r="AA37" i="3"/>
  <c r="K37" i="3"/>
  <c r="AC37" i="3"/>
  <c r="Y37" i="3"/>
  <c r="Z37" i="3" s="1"/>
  <c r="AD38" i="3"/>
  <c r="AA38" i="3"/>
  <c r="K38" i="3"/>
  <c r="AC38" i="3"/>
  <c r="Y38" i="3"/>
  <c r="Z38" i="3" s="1"/>
  <c r="AD39" i="3"/>
  <c r="AA39" i="3"/>
  <c r="K39" i="3"/>
  <c r="AC39" i="3"/>
  <c r="Y39" i="3"/>
  <c r="Z39" i="3" s="1"/>
  <c r="AA40" i="3"/>
  <c r="AD40" i="3"/>
  <c r="AC40" i="3"/>
  <c r="AB40" i="3"/>
  <c r="G40" i="3"/>
  <c r="Z40" i="3"/>
  <c r="Z41" i="3"/>
  <c r="AB42" i="3"/>
  <c r="AC42" i="3"/>
  <c r="Z42" i="3"/>
  <c r="AC43" i="3"/>
  <c r="Z43" i="3"/>
  <c r="AB44" i="3"/>
  <c r="AC44" i="3"/>
  <c r="Z44" i="3"/>
  <c r="AD45" i="3"/>
  <c r="Y45" i="3"/>
  <c r="Z45" i="3" s="1"/>
  <c r="AD46" i="3"/>
  <c r="AA46" i="3"/>
  <c r="G46" i="3"/>
  <c r="Y46" i="3"/>
  <c r="Z46" i="3" s="1"/>
  <c r="AD47" i="3"/>
  <c r="AA47" i="3"/>
  <c r="K47" i="3"/>
  <c r="G47" i="3"/>
  <c r="Y47" i="3"/>
  <c r="Z47" i="3" s="1"/>
  <c r="AD48" i="3"/>
  <c r="AA48" i="3"/>
  <c r="K48" i="3"/>
  <c r="G48" i="3"/>
  <c r="Y48" i="3"/>
  <c r="Z48" i="3" s="1"/>
  <c r="AD49" i="3"/>
  <c r="AA49" i="3"/>
  <c r="K49" i="3"/>
  <c r="G49" i="3"/>
  <c r="Y49" i="3"/>
  <c r="Z49" i="3" s="1"/>
  <c r="AA50" i="3"/>
  <c r="AB50" i="3"/>
  <c r="G50" i="3"/>
  <c r="Y50" i="3"/>
  <c r="Z50" i="3" s="1"/>
  <c r="Z51" i="3"/>
  <c r="AA5" i="3"/>
  <c r="AC5" i="3"/>
  <c r="AA24" i="3"/>
  <c r="K24" i="3"/>
  <c r="AC24" i="3"/>
  <c r="G3" i="3"/>
  <c r="AA3" i="3"/>
  <c r="G5" i="3"/>
  <c r="AB5" i="3"/>
  <c r="AB7" i="3"/>
  <c r="AD7" i="3"/>
  <c r="AD8" i="3"/>
  <c r="G10" i="3"/>
  <c r="AB10" i="3"/>
  <c r="G12" i="3"/>
  <c r="AC12" i="3"/>
  <c r="G14" i="3"/>
  <c r="AC14" i="3"/>
  <c r="AD21" i="3"/>
  <c r="AB24" i="3"/>
  <c r="AD33" i="3"/>
  <c r="G41" i="3"/>
  <c r="K3" i="3"/>
  <c r="AD5" i="3"/>
  <c r="Y8" i="3"/>
  <c r="Z8" i="3" s="1"/>
  <c r="AC10" i="3"/>
  <c r="AB17" i="3"/>
  <c r="AC19" i="3"/>
  <c r="AA22" i="3"/>
  <c r="K22" i="3"/>
  <c r="AC22" i="3"/>
  <c r="G24" i="3"/>
  <c r="AD24" i="3"/>
  <c r="AB27" i="3"/>
  <c r="AA27" i="3"/>
  <c r="G27" i="3"/>
  <c r="AD27" i="3"/>
  <c r="AC27" i="3"/>
  <c r="Y32" i="3"/>
  <c r="Z32" i="3" s="1"/>
  <c r="AC34" i="3"/>
  <c r="AB34" i="3"/>
  <c r="AA34" i="3"/>
  <c r="K34" i="3"/>
  <c r="AD42" i="3"/>
  <c r="G42" i="3"/>
  <c r="AB43" i="3"/>
  <c r="AB6" i="3"/>
  <c r="AD6" i="3"/>
  <c r="AA13" i="3"/>
  <c r="K13" i="3"/>
  <c r="AC15" i="3"/>
  <c r="AA15" i="3"/>
  <c r="K15" i="3"/>
  <c r="AD17" i="3"/>
  <c r="G17" i="3"/>
  <c r="AA17" i="3"/>
  <c r="AA19" i="3"/>
  <c r="G19" i="3"/>
  <c r="AD19" i="3"/>
  <c r="AA25" i="3"/>
  <c r="K25" i="3"/>
  <c r="AC25" i="3"/>
  <c r="AB30" i="3"/>
  <c r="AA30" i="3"/>
  <c r="G30" i="3"/>
  <c r="AD30" i="3"/>
  <c r="AC30" i="3"/>
  <c r="AD43" i="3"/>
  <c r="G43" i="3"/>
  <c r="AB29" i="3"/>
  <c r="AA29" i="3"/>
  <c r="G29" i="3"/>
  <c r="AD29" i="3"/>
  <c r="AD41" i="3"/>
  <c r="AB41" i="3"/>
  <c r="AA41" i="3"/>
  <c r="AC41" i="3"/>
  <c r="AD2" i="3"/>
  <c r="AB2" i="3"/>
  <c r="AD4" i="3"/>
  <c r="AB4" i="3"/>
  <c r="AC7" i="3"/>
  <c r="G9" i="3"/>
  <c r="AA9" i="3"/>
  <c r="AA11" i="3"/>
  <c r="AB11" i="3"/>
  <c r="AB13" i="3"/>
  <c r="AB15" i="3"/>
  <c r="AC17" i="3"/>
  <c r="AD20" i="3"/>
  <c r="AB20" i="3"/>
  <c r="Y21" i="3"/>
  <c r="Z21" i="3" s="1"/>
  <c r="G22" i="3"/>
  <c r="AD22" i="3"/>
  <c r="AB25" i="3"/>
  <c r="Y33" i="3"/>
  <c r="Z33" i="3" s="1"/>
  <c r="G34" i="3"/>
  <c r="AC35" i="3"/>
  <c r="AB35" i="3"/>
  <c r="AA35" i="3"/>
  <c r="K35" i="3"/>
  <c r="AD44" i="3"/>
  <c r="G44" i="3"/>
  <c r="AC45" i="3"/>
  <c r="Z5" i="3"/>
  <c r="AA2" i="3"/>
  <c r="AA4" i="3"/>
  <c r="G6" i="3"/>
  <c r="AA6" i="3"/>
  <c r="K9" i="3"/>
  <c r="AB9" i="3"/>
  <c r="AC11" i="3"/>
  <c r="G13" i="3"/>
  <c r="AC13" i="3"/>
  <c r="G15" i="3"/>
  <c r="AD15" i="3"/>
  <c r="AA23" i="3"/>
  <c r="K23" i="3"/>
  <c r="AC23" i="3"/>
  <c r="Z23" i="3"/>
  <c r="Y24" i="3"/>
  <c r="Z24" i="3" s="1"/>
  <c r="G25" i="3"/>
  <c r="AD25" i="3"/>
  <c r="AB28" i="3"/>
  <c r="AA28" i="3"/>
  <c r="G28" i="3"/>
  <c r="AD28" i="3"/>
  <c r="AC28" i="3"/>
  <c r="AA45" i="3"/>
  <c r="G45" i="3"/>
  <c r="AB51" i="3"/>
  <c r="AA51" i="3"/>
  <c r="G51" i="3"/>
  <c r="AD51" i="3"/>
  <c r="AD3" i="3"/>
  <c r="AB3" i="3"/>
  <c r="AC29" i="3"/>
  <c r="AC33" i="3"/>
  <c r="AB33" i="3"/>
  <c r="AA33" i="3"/>
  <c r="K33" i="3"/>
  <c r="K2" i="3"/>
  <c r="AC2" i="3"/>
  <c r="AC4" i="3"/>
  <c r="AC6" i="3"/>
  <c r="AD9" i="3"/>
  <c r="AD13" i="3"/>
  <c r="AD16" i="3"/>
  <c r="AB16" i="3"/>
  <c r="AB18" i="3"/>
  <c r="Y19" i="3"/>
  <c r="Z19" i="3" s="1"/>
  <c r="G20" i="3"/>
  <c r="AC20" i="3"/>
  <c r="AB23" i="3"/>
  <c r="AB26" i="3"/>
  <c r="AA26" i="3"/>
  <c r="AD26" i="3"/>
  <c r="AC31" i="3"/>
  <c r="AB31" i="3"/>
  <c r="AA31" i="3"/>
  <c r="G31" i="3"/>
  <c r="AC32" i="3"/>
  <c r="AB32" i="3"/>
  <c r="AA32" i="3"/>
  <c r="K32" i="3"/>
  <c r="Y34" i="3"/>
  <c r="Z34" i="3" s="1"/>
  <c r="G35" i="3"/>
  <c r="AD36" i="3"/>
  <c r="AC36" i="3"/>
  <c r="AB36" i="3"/>
  <c r="AA36" i="3"/>
  <c r="AA8" i="3"/>
  <c r="Y9" i="3"/>
  <c r="Z9" i="3" s="1"/>
  <c r="Z10" i="3"/>
  <c r="Y11" i="3"/>
  <c r="Z11" i="3" s="1"/>
  <c r="AA12" i="3"/>
  <c r="K12" i="3"/>
  <c r="Y13" i="3"/>
  <c r="Z13" i="3" s="1"/>
  <c r="AA14" i="3"/>
  <c r="K14" i="3"/>
  <c r="Y15" i="3"/>
  <c r="Z15" i="3" s="1"/>
  <c r="AA16" i="3"/>
  <c r="AD18" i="3"/>
  <c r="G18" i="3"/>
  <c r="AA18" i="3"/>
  <c r="Y22" i="3"/>
  <c r="Z22" i="3" s="1"/>
  <c r="G23" i="3"/>
  <c r="AD23" i="3"/>
  <c r="AC21" i="3"/>
  <c r="AB46" i="3"/>
  <c r="AB47" i="3"/>
  <c r="AB48" i="3"/>
  <c r="AB49" i="3"/>
  <c r="AC50" i="3"/>
  <c r="K42" i="3"/>
  <c r="AA42" i="3"/>
  <c r="K43" i="3"/>
  <c r="AA43" i="3"/>
  <c r="K44" i="3"/>
  <c r="AA44" i="3"/>
  <c r="AB45" i="3"/>
  <c r="AC46" i="3"/>
  <c r="AC47" i="3"/>
  <c r="AC48" i="3"/>
  <c r="AC49" i="3"/>
  <c r="AD50" i="3"/>
  <c r="G37" i="3"/>
  <c r="G38" i="3"/>
  <c r="G39" i="3"/>
  <c r="AB37" i="3"/>
  <c r="AB38" i="3"/>
  <c r="AB39" i="3"/>
</calcChain>
</file>

<file path=xl/sharedStrings.xml><?xml version="1.0" encoding="utf-8"?>
<sst xmlns="http://schemas.openxmlformats.org/spreadsheetml/2006/main" count="1828" uniqueCount="305">
  <si>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</si>
  <si>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</si>
  <si>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</si>
  <si>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</si>
  <si>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</si>
  <si>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</si>
  <si>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</si>
  <si>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</si>
  <si>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</si>
  <si>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</si>
  <si>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</si>
  <si>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</si>
  <si>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</si>
  <si>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</si>
  <si>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</si>
  <si>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</si>
  <si>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</si>
  <si>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</si>
  <si>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</si>
  <si>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</si>
  <si>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</si>
  <si>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</si>
  <si>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</si>
  <si>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</si>
  <si>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</si>
  <si>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</si>
  <si>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</si>
  <si>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</si>
  <si>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</si>
  <si>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</si>
  <si>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</si>
  <si>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</si>
  <si>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</si>
  <si>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</si>
  <si>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</si>
  <si>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</si>
  <si>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</si>
  <si>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</si>
  <si>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</si>
  <si>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</si>
  <si>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</si>
  <si>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</si>
  <si>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</si>
  <si>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</si>
  <si>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</si>
  <si>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</si>
  <si>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</si>
  <si>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</si>
  <si>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</si>
  <si>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</si>
  <si>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</si>
  <si>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</si>
  <si>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</si>
  <si>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</si>
  <si>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</si>
  <si>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</si>
  <si>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</si>
  <si>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</si>
  <si>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</si>
  <si>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</si>
  <si>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</si>
  <si>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</si>
  <si>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</si>
  <si>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</si>
  <si>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</si>
  <si>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</si>
  <si>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</si>
  <si>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</si>
  <si>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</si>
  <si>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</si>
  <si>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</si>
  <si>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</si>
  <si>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</si>
  <si>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</si>
  <si>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</si>
  <si>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</si>
  <si>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</si>
  <si>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</si>
  <si>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</si>
  <si>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</si>
  <si>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</si>
  <si>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</si>
  <si>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</si>
  <si>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</si>
  <si>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</si>
  <si>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</si>
  <si>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</si>
  <si>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</si>
  <si>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</si>
  <si>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</si>
  <si>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</si>
  <si>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</si>
  <si>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</si>
  <si>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</si>
  <si>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</si>
  <si>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</si>
  <si>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</si>
  <si>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</si>
  <si>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</si>
  <si>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</si>
  <si>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</si>
  <si>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</si>
  <si>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</si>
  <si>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</si>
  <si>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</si>
  <si>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</si>
  <si>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</si>
  <si>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</si>
  <si>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</si>
  <si>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</si>
  <si>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</si>
  <si>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</si>
  <si>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</si>
  <si>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</si>
  <si>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30/09/2024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</si>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</sst>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7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D1" sqref="D1:D1048576"/>
    </sheetView>
  </sheetViews>
  <sheetFormatPr defaultRowHeight="15"/>
  <sheetData>
    <row r="1" spans="1:4" ht="30" customHeight="1">
      <c r="A1" s="32" t="s">
        <v>262</v>
      </c>
      <c r="B1" s="33" t="s">
        <v>265</v>
      </c>
      <c r="C1" s="32" t="s">
        <v>298</v>
      </c>
      <c r="D1" s="32" t="s">
        <v>299</v>
      </c>
    </row>
    <row r="2" spans="1:4">
      <c r="A2" t="s">
        <v>267</v>
      </c>
      <c r="B2">
        <v>1</v>
      </c>
      <c r="C2">
        <v>2E-3</v>
      </c>
      <c r="D2">
        <v>2024</v>
      </c>
    </row>
    <row r="3" spans="1:4">
      <c r="A3" t="s">
        <v>269</v>
      </c>
      <c r="B3">
        <v>2</v>
      </c>
      <c r="C3">
        <v>2.3199999999999998E-2</v>
      </c>
      <c r="D3">
        <v>2024</v>
      </c>
    </row>
    <row r="4" spans="1:4">
      <c r="A4" t="s">
        <v>270</v>
      </c>
      <c r="B4">
        <v>3</v>
      </c>
      <c r="C4">
        <v>5.1799999999999999E-2</v>
      </c>
      <c r="D4">
        <v>2024</v>
      </c>
    </row>
    <row r="5" spans="1:4">
      <c r="A5" t="s">
        <v>250</v>
      </c>
      <c r="B5">
        <v>4</v>
      </c>
      <c r="C5">
        <v>0.11119999999999999</v>
      </c>
      <c r="D5">
        <v>2024</v>
      </c>
    </row>
    <row r="6" spans="1:4">
      <c r="A6" t="s">
        <v>251</v>
      </c>
      <c r="B6">
        <v>5</v>
      </c>
      <c r="C6">
        <v>0.20799999999999999</v>
      </c>
      <c r="D6">
        <v>2024</v>
      </c>
    </row>
    <row r="7" spans="1:4">
      <c r="A7" t="s">
        <v>248</v>
      </c>
      <c r="B7">
        <v>6</v>
      </c>
      <c r="C7">
        <v>0.37959999999999999</v>
      </c>
      <c r="D7">
        <v>2024</v>
      </c>
    </row>
    <row r="8" spans="1:4">
      <c r="A8" t="s">
        <v>253</v>
      </c>
      <c r="B8">
        <v>7</v>
      </c>
      <c r="C8">
        <v>0.59399999999999997</v>
      </c>
      <c r="D8">
        <v>2024</v>
      </c>
    </row>
    <row r="9" spans="1:4">
      <c r="A9" t="s">
        <v>271</v>
      </c>
      <c r="B9">
        <v>8</v>
      </c>
      <c r="C9">
        <v>0.91300000000000003</v>
      </c>
      <c r="D9">
        <v>2024</v>
      </c>
    </row>
    <row r="10" spans="1:4">
      <c r="A10" t="s">
        <v>272</v>
      </c>
      <c r="B10">
        <v>9</v>
      </c>
      <c r="C10">
        <v>1.32</v>
      </c>
      <c r="D10">
        <v>2024</v>
      </c>
    </row>
    <row r="11" spans="1:4">
      <c r="A11" t="s">
        <v>274</v>
      </c>
      <c r="B11">
        <v>10</v>
      </c>
      <c r="C11">
        <v>2.6179999999999999</v>
      </c>
      <c r="D11">
        <v>2024</v>
      </c>
    </row>
    <row r="12" spans="1:4">
      <c r="A12" t="s">
        <v>275</v>
      </c>
      <c r="B12">
        <v>11</v>
      </c>
      <c r="C12">
        <v>4.62</v>
      </c>
      <c r="D12">
        <v>2024</v>
      </c>
    </row>
    <row r="13" spans="1:4">
      <c r="A13" t="s">
        <v>277</v>
      </c>
      <c r="B13">
        <v>12</v>
      </c>
      <c r="C13">
        <v>7.48</v>
      </c>
      <c r="D13">
        <v>2024</v>
      </c>
    </row>
    <row r="14" spans="1:4">
      <c r="A14" t="s">
        <v>279</v>
      </c>
      <c r="B14">
        <v>13</v>
      </c>
      <c r="C14">
        <v>10.769</v>
      </c>
      <c r="D14">
        <v>2024</v>
      </c>
    </row>
    <row r="15" spans="1:4">
      <c r="A15" t="s">
        <v>280</v>
      </c>
      <c r="B15">
        <v>14</v>
      </c>
      <c r="C15">
        <v>15.234999999999999</v>
      </c>
      <c r="D15">
        <v>2024</v>
      </c>
    </row>
    <row r="16" spans="1:4">
      <c r="A16" t="s">
        <v>282</v>
      </c>
      <c r="B16">
        <v>15</v>
      </c>
      <c r="C16">
        <v>19.942</v>
      </c>
      <c r="D16">
        <v>2024</v>
      </c>
    </row>
    <row r="17" spans="1:4">
      <c r="A17" t="s">
        <v>284</v>
      </c>
      <c r="B17">
        <v>16</v>
      </c>
      <c r="C17">
        <v>26.443999999999999</v>
      </c>
      <c r="D17">
        <v>2024</v>
      </c>
    </row>
    <row r="18" spans="1:4">
      <c r="A18" t="s">
        <v>286</v>
      </c>
      <c r="B18">
        <v>17</v>
      </c>
      <c r="C18">
        <v>35.726799999999997</v>
      </c>
      <c r="D18">
        <v>2024</v>
      </c>
    </row>
    <row r="19" spans="1:4">
      <c r="A19" t="s">
        <v>288</v>
      </c>
      <c r="B19">
        <v>17</v>
      </c>
      <c r="C19">
        <v>48.268000000000001</v>
      </c>
      <c r="D19">
        <v>2024</v>
      </c>
    </row>
    <row r="20" spans="1:4">
      <c r="A20" t="s">
        <v>290</v>
      </c>
      <c r="B20">
        <v>17</v>
      </c>
      <c r="C20">
        <v>72.866200000000006</v>
      </c>
      <c r="D20">
        <v>2024</v>
      </c>
    </row>
    <row r="21" spans="1:4">
      <c r="A21" t="s">
        <v>292</v>
      </c>
      <c r="B21">
        <v>17</v>
      </c>
      <c r="C21">
        <v>100</v>
      </c>
      <c r="D21">
        <v>2024</v>
      </c>
    </row>
    <row r="22" spans="1:4">
      <c r="A22" t="s">
        <v>293</v>
      </c>
      <c r="C22">
        <v>100</v>
      </c>
      <c r="D22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8"/>
  <sheetViews>
    <sheetView workbookViewId="0">
      <selection activeCell="A2" sqref="A2"/>
    </sheetView>
  </sheetViews>
  <sheetFormatPr defaultRowHeight="15"/>
  <cols>
    <col min="1" max="1" width="21.42578125" customWidth="1"/>
    <col min="2" max="2" width="22.7109375" customWidth="1"/>
    <col min="3" max="3" width="10" bestFit="1" customWidth="1"/>
    <col min="5" max="5" width="22.85546875" customWidth="1"/>
    <col min="6" max="6" width="23.42578125" customWidth="1"/>
    <col min="9" max="9" width="21.85546875" customWidth="1"/>
    <col min="10" max="10" width="22.7109375" customWidth="1"/>
  </cols>
  <sheetData>
    <row r="1" spans="1:10">
      <c r="A1" s="16" t="s">
        <v>300</v>
      </c>
      <c r="B1" s="16" t="s">
        <v>301</v>
      </c>
      <c r="E1" s="17" t="s">
        <v>28</v>
      </c>
      <c r="F1" s="17" t="s">
        <v>302</v>
      </c>
      <c r="I1" s="18" t="s">
        <v>303</v>
      </c>
      <c r="J1" s="18" t="s">
        <v>304</v>
      </c>
    </row>
    <row r="2" spans="1:10">
      <c r="A2" s="19">
        <v>1</v>
      </c>
      <c r="B2" s="21">
        <v>126000000</v>
      </c>
      <c r="E2" s="20" t="s">
        <v>31</v>
      </c>
      <c r="F2" s="21">
        <v>100000000</v>
      </c>
      <c r="I2">
        <v>1</v>
      </c>
      <c r="J2" s="21">
        <v>550000000</v>
      </c>
    </row>
    <row r="3" spans="1:10">
      <c r="A3" s="19">
        <v>2</v>
      </c>
      <c r="B3" s="21">
        <v>111600000</v>
      </c>
      <c r="E3" s="20" t="s">
        <v>59</v>
      </c>
      <c r="F3" s="21">
        <v>300000000</v>
      </c>
      <c r="I3">
        <v>2</v>
      </c>
      <c r="J3" s="21">
        <v>500000000</v>
      </c>
    </row>
    <row r="4" spans="1:10">
      <c r="A4" s="19">
        <v>3</v>
      </c>
      <c r="B4" s="21">
        <v>110800000</v>
      </c>
      <c r="E4" s="20" t="s">
        <v>34</v>
      </c>
      <c r="F4" s="21">
        <v>390000000</v>
      </c>
      <c r="I4">
        <v>3</v>
      </c>
      <c r="J4" s="21">
        <v>800000000</v>
      </c>
    </row>
    <row r="5" spans="1:10">
      <c r="A5" s="19">
        <v>4</v>
      </c>
      <c r="B5" s="21">
        <v>103680000</v>
      </c>
      <c r="E5" s="20" t="s">
        <v>66</v>
      </c>
      <c r="F5" s="21">
        <v>180000000</v>
      </c>
      <c r="I5">
        <v>4</v>
      </c>
      <c r="J5" s="21">
        <v>1050000000</v>
      </c>
    </row>
    <row r="6" spans="1:10">
      <c r="A6" s="19">
        <v>5</v>
      </c>
      <c r="B6" s="21">
        <v>102272000</v>
      </c>
      <c r="E6" s="20" t="s">
        <v>49</v>
      </c>
      <c r="F6" s="21">
        <v>270000000</v>
      </c>
      <c r="I6">
        <v>5</v>
      </c>
      <c r="J6" s="21">
        <v>350000000</v>
      </c>
    </row>
    <row r="7" spans="1:10">
      <c r="A7" s="19">
        <v>6</v>
      </c>
      <c r="B7" s="21">
        <v>97200000</v>
      </c>
      <c r="E7" s="20" t="s">
        <v>39</v>
      </c>
      <c r="F7" s="21">
        <v>560000000</v>
      </c>
    </row>
    <row r="8" spans="1:10">
      <c r="A8" s="19">
        <v>7</v>
      </c>
      <c r="B8" s="21">
        <v>67392000</v>
      </c>
      <c r="E8" s="20" t="s">
        <v>44</v>
      </c>
      <c r="F8" s="21">
        <v>200000000</v>
      </c>
    </row>
    <row r="9" spans="1:10">
      <c r="A9" s="19">
        <v>8</v>
      </c>
      <c r="B9" s="21">
        <v>58968000</v>
      </c>
    </row>
    <row r="10" spans="1:10">
      <c r="A10" s="19">
        <v>9</v>
      </c>
      <c r="B10" s="21">
        <v>50544000</v>
      </c>
    </row>
    <row r="11" spans="1:10">
      <c r="A11" s="19">
        <v>10</v>
      </c>
      <c r="B11" s="21">
        <v>42120000</v>
      </c>
    </row>
    <row r="12" spans="1:10">
      <c r="A12" s="19">
        <v>11</v>
      </c>
      <c r="B12" s="21">
        <v>28080000</v>
      </c>
    </row>
    <row r="13" spans="1:10">
      <c r="A13" s="19">
        <v>12</v>
      </c>
      <c r="B13" s="21">
        <v>21060000</v>
      </c>
    </row>
    <row r="14" spans="1:10">
      <c r="A14" s="19">
        <v>13</v>
      </c>
      <c r="B14" s="21">
        <v>14040000</v>
      </c>
    </row>
    <row r="15" spans="1:10">
      <c r="A15" s="19">
        <v>14</v>
      </c>
      <c r="B15" s="21">
        <v>11232000</v>
      </c>
    </row>
    <row r="16" spans="1:10">
      <c r="A16" s="19">
        <v>15</v>
      </c>
      <c r="B16" s="21">
        <v>8424000</v>
      </c>
    </row>
    <row r="17" spans="1:2">
      <c r="A17" s="19">
        <v>16</v>
      </c>
      <c r="B17" s="21">
        <v>4492800</v>
      </c>
    </row>
    <row r="18" spans="1:2">
      <c r="A18" s="19">
        <v>17</v>
      </c>
      <c r="B18" s="21">
        <v>1123200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B1" sqref="B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P1" workbookViewId="0">
      <selection activeCell="P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101591433</v>
      </c>
      <c r="F2" s="6">
        <f t="shared" ref="F2:F33" si="1">M2+O2</f>
        <v>218748.64184</v>
      </c>
      <c r="G2" s="7">
        <f t="shared" ref="G2:G33" si="2">F2/E2</f>
        <v>2.1532193747084952E-3</v>
      </c>
      <c r="H2" s="5">
        <v>2</v>
      </c>
      <c r="I2" s="5">
        <v>3</v>
      </c>
      <c r="J2" s="5">
        <v>48</v>
      </c>
      <c r="K2" s="12">
        <f>E2/60</f>
        <v>1693190.55</v>
      </c>
      <c r="L2" s="4">
        <v>12444586</v>
      </c>
      <c r="M2" s="4">
        <v>111281.65424</v>
      </c>
      <c r="N2" s="4">
        <v>89146847</v>
      </c>
      <c r="O2" s="4">
        <v>107466.98759999999</v>
      </c>
      <c r="P2" s="2">
        <v>12681438</v>
      </c>
      <c r="S2" s="2">
        <v>89019317</v>
      </c>
      <c r="T2" s="2">
        <f t="shared" ref="T2:T33" si="3">SUM(P2:S2)</f>
        <v>101700755</v>
      </c>
      <c r="U2" s="9">
        <f t="shared" ref="U2:U33" si="4">P2*50%</f>
        <v>6340719</v>
      </c>
      <c r="V2" s="9">
        <f t="shared" ref="V2:V33" si="5">Q3</f>
        <v>98771281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105112000</v>
      </c>
      <c r="Z2" s="10">
        <f t="shared" ref="Z2:Z33" si="9">Y2/E2</f>
        <v>1.0346541720698044</v>
      </c>
      <c r="AA2" s="4">
        <f t="shared" ref="AA2:AA33" si="10">IF(E2*$AA$1-F2&gt;0,E2*$AA$1-F2,0)</f>
        <v>6892651.6681600008</v>
      </c>
      <c r="AB2" s="4">
        <f t="shared" ref="AB2:AB33" si="11">IF(E2*$AB$1-F2&gt;0,E2*$AB$1-F2,0)</f>
        <v>20099537.958160002</v>
      </c>
      <c r="AC2" s="4">
        <f t="shared" ref="AC2:AC33" si="12">IF(E2*$AC$1-F2&gt;0,E2*$AC$1-F2,0)</f>
        <v>50576967.858159997</v>
      </c>
      <c r="AD2" s="4">
        <f t="shared" ref="AD2:AD33" si="13">IF(E2*$AD$1-F2&gt;0,E2*$AD$1-F2,0)</f>
        <v>101372684.35816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119952915</v>
      </c>
      <c r="F3" s="6">
        <f t="shared" si="1"/>
        <v>6095646.8500000006</v>
      </c>
      <c r="G3" s="7">
        <f t="shared" si="2"/>
        <v>5.0816996402296692E-2</v>
      </c>
      <c r="H3" s="5">
        <v>3</v>
      </c>
      <c r="I3" s="5">
        <v>8</v>
      </c>
      <c r="J3" s="5">
        <v>83</v>
      </c>
      <c r="K3" s="12">
        <f>E3/60</f>
        <v>1999215.25</v>
      </c>
      <c r="L3" s="4">
        <v>98823634</v>
      </c>
      <c r="M3" s="4">
        <v>5029406.6000000006</v>
      </c>
      <c r="N3" s="4">
        <v>21129281</v>
      </c>
      <c r="O3" s="4">
        <v>1066240.25</v>
      </c>
      <c r="P3" s="2">
        <v>24928458</v>
      </c>
      <c r="Q3" s="13">
        <v>98771281</v>
      </c>
      <c r="T3" s="2">
        <f t="shared" si="3"/>
        <v>123699739</v>
      </c>
      <c r="U3" s="9">
        <f t="shared" si="4"/>
        <v>12464229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12464229</v>
      </c>
      <c r="Z3" s="10">
        <f t="shared" si="9"/>
        <v>0.1039093464298054</v>
      </c>
      <c r="AA3" s="4">
        <f t="shared" si="10"/>
        <v>2301057.2000000002</v>
      </c>
      <c r="AB3" s="4">
        <f t="shared" si="11"/>
        <v>17894936.149999999</v>
      </c>
      <c r="AC3" s="4">
        <f t="shared" si="12"/>
        <v>53880810.649999999</v>
      </c>
      <c r="AD3" s="4">
        <f t="shared" si="13"/>
        <v>113857268.15000001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113724051</v>
      </c>
      <c r="F4" s="6">
        <f t="shared" si="1"/>
        <v>28369124.200000003</v>
      </c>
      <c r="G4" s="7">
        <f t="shared" si="2"/>
        <v>0.24945580069074397</v>
      </c>
      <c r="H4" s="5">
        <v>1</v>
      </c>
      <c r="I4" s="5">
        <v>10</v>
      </c>
      <c r="J4" s="5">
        <v>112</v>
      </c>
      <c r="K4" s="12">
        <f>E4/60</f>
        <v>1895400.85</v>
      </c>
      <c r="L4" s="4">
        <v>23547552</v>
      </c>
      <c r="M4" s="4">
        <v>13859647.24</v>
      </c>
      <c r="N4" s="4">
        <v>90176499</v>
      </c>
      <c r="O4" s="4">
        <v>14509476.960000001</v>
      </c>
      <c r="Q4" s="2"/>
      <c r="S4" s="2">
        <v>90128407</v>
      </c>
      <c r="T4" s="2">
        <f t="shared" si="3"/>
        <v>90128407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28492901.299999997</v>
      </c>
      <c r="AD4" s="4">
        <f t="shared" si="13"/>
        <v>85354926.799999997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98779160</v>
      </c>
      <c r="F5" s="6">
        <f t="shared" si="1"/>
        <v>44511275.75</v>
      </c>
      <c r="G5" s="7">
        <f t="shared" si="2"/>
        <v>0.4506140338711121</v>
      </c>
      <c r="H5" s="5" t="s">
        <v>115</v>
      </c>
      <c r="I5" s="5">
        <v>12</v>
      </c>
      <c r="J5" s="5">
        <v>132</v>
      </c>
      <c r="K5" s="12">
        <v>0</v>
      </c>
      <c r="L5" s="4">
        <v>87663490</v>
      </c>
      <c r="M5" s="4">
        <v>39516984.450000003</v>
      </c>
      <c r="N5" s="4">
        <v>11115670</v>
      </c>
      <c r="O5" s="4">
        <v>4994291.3</v>
      </c>
      <c r="P5" s="2">
        <v>98794436</v>
      </c>
      <c r="R5" s="2">
        <v>23470251</v>
      </c>
      <c r="T5" s="2">
        <f t="shared" si="3"/>
        <v>122264687</v>
      </c>
      <c r="U5" s="9">
        <f t="shared" si="4"/>
        <v>49397218</v>
      </c>
      <c r="V5" s="9">
        <f t="shared" si="5"/>
        <v>0</v>
      </c>
      <c r="W5" s="9">
        <f t="shared" si="6"/>
        <v>23470251</v>
      </c>
      <c r="X5" s="9">
        <f t="shared" si="7"/>
        <v>0</v>
      </c>
      <c r="Y5" s="9">
        <f t="shared" si="8"/>
        <v>72867469</v>
      </c>
      <c r="Z5" s="10">
        <f t="shared" si="9"/>
        <v>0.73768058971143302</v>
      </c>
      <c r="AA5" s="4">
        <f t="shared" si="10"/>
        <v>0</v>
      </c>
      <c r="AB5" s="4">
        <f t="shared" si="11"/>
        <v>0</v>
      </c>
      <c r="AC5" s="4">
        <f t="shared" si="12"/>
        <v>4878304.25</v>
      </c>
      <c r="AD5" s="4">
        <f t="shared" si="13"/>
        <v>54267884.25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47174401</v>
      </c>
      <c r="F6" s="6">
        <f t="shared" si="1"/>
        <v>47073172</v>
      </c>
      <c r="G6" s="7">
        <f t="shared" si="2"/>
        <v>0.9978541539933915</v>
      </c>
      <c r="H6" s="5" t="s">
        <v>116</v>
      </c>
      <c r="I6" s="5">
        <v>13</v>
      </c>
      <c r="J6" s="5">
        <v>209</v>
      </c>
      <c r="K6" s="12">
        <v>0</v>
      </c>
      <c r="L6" s="4">
        <v>34654309</v>
      </c>
      <c r="M6" s="4">
        <v>34675440</v>
      </c>
      <c r="N6" s="4">
        <v>12520092</v>
      </c>
      <c r="O6" s="4">
        <v>12397732</v>
      </c>
      <c r="R6" s="2">
        <v>76563245</v>
      </c>
      <c r="S6" s="2">
        <v>12353343</v>
      </c>
      <c r="T6" s="2">
        <f t="shared" si="3"/>
        <v>88916588</v>
      </c>
      <c r="U6" s="9">
        <f t="shared" si="4"/>
        <v>0</v>
      </c>
      <c r="V6" s="9">
        <f t="shared" si="5"/>
        <v>87660724</v>
      </c>
      <c r="W6" s="9">
        <f t="shared" si="6"/>
        <v>76563245</v>
      </c>
      <c r="X6" s="9">
        <f t="shared" si="7"/>
        <v>0</v>
      </c>
      <c r="Y6" s="9">
        <f t="shared" si="8"/>
        <v>164223969</v>
      </c>
      <c r="Z6" s="10">
        <f t="shared" si="9"/>
        <v>3.4812094169462799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101229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175409362</v>
      </c>
      <c r="F7" s="6">
        <f t="shared" si="1"/>
        <v>20888.691360000001</v>
      </c>
      <c r="G7" s="7">
        <f t="shared" si="2"/>
        <v>1.1908538473562204E-4</v>
      </c>
      <c r="H7" s="5">
        <v>1</v>
      </c>
      <c r="I7" s="5">
        <v>6</v>
      </c>
      <c r="J7" s="5">
        <v>33</v>
      </c>
      <c r="K7" s="12">
        <f>E7/60</f>
        <v>2923489.3666666667</v>
      </c>
      <c r="L7" s="4">
        <v>76598370</v>
      </c>
      <c r="M7" s="4">
        <v>10007.4568</v>
      </c>
      <c r="N7" s="4">
        <v>98810992</v>
      </c>
      <c r="O7" s="4">
        <v>10881.234560000001</v>
      </c>
      <c r="P7" s="2">
        <v>56790201</v>
      </c>
      <c r="Q7" s="13">
        <v>87660724</v>
      </c>
      <c r="T7" s="2">
        <f t="shared" si="3"/>
        <v>144450925</v>
      </c>
      <c r="U7" s="9">
        <f t="shared" si="4"/>
        <v>28395100.5</v>
      </c>
      <c r="V7" s="9">
        <f t="shared" si="5"/>
        <v>23459669</v>
      </c>
      <c r="W7" s="9">
        <f t="shared" si="6"/>
        <v>0</v>
      </c>
      <c r="X7" s="9">
        <f t="shared" si="7"/>
        <v>0</v>
      </c>
      <c r="Y7" s="9">
        <f t="shared" si="8"/>
        <v>51854769.5</v>
      </c>
      <c r="Z7" s="10">
        <f t="shared" si="9"/>
        <v>0.29562144750289898</v>
      </c>
      <c r="AA7" s="4">
        <f t="shared" si="10"/>
        <v>12257766.648640001</v>
      </c>
      <c r="AB7" s="4">
        <f t="shared" si="11"/>
        <v>35060983.708640002</v>
      </c>
      <c r="AC7" s="4">
        <f t="shared" si="12"/>
        <v>87683792.308640003</v>
      </c>
      <c r="AD7" s="4">
        <f t="shared" si="13"/>
        <v>175388473.30864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69390923</v>
      </c>
      <c r="F8" s="6">
        <f t="shared" si="1"/>
        <v>3629160.5</v>
      </c>
      <c r="G8" s="7">
        <f t="shared" si="2"/>
        <v>5.2300219439363846E-2</v>
      </c>
      <c r="H8" s="5">
        <v>2</v>
      </c>
      <c r="I8" s="5">
        <v>9</v>
      </c>
      <c r="J8" s="5">
        <v>67</v>
      </c>
      <c r="K8" s="12">
        <v>0</v>
      </c>
      <c r="L8" s="4">
        <v>45769478</v>
      </c>
      <c r="M8" s="4">
        <v>2385698.0499999998</v>
      </c>
      <c r="N8" s="4">
        <v>23621445</v>
      </c>
      <c r="O8" s="4">
        <v>1243462.45</v>
      </c>
      <c r="P8" s="2">
        <v>54319700</v>
      </c>
      <c r="Q8" s="2">
        <v>23459669</v>
      </c>
      <c r="T8" s="2">
        <f t="shared" si="3"/>
        <v>77779369</v>
      </c>
      <c r="U8" s="9">
        <f t="shared" si="4"/>
        <v>27159850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27159850</v>
      </c>
      <c r="Z8" s="10">
        <f t="shared" si="9"/>
        <v>0.39140349812035213</v>
      </c>
      <c r="AA8" s="4">
        <f t="shared" si="10"/>
        <v>1228204.1100000003</v>
      </c>
      <c r="AB8" s="4">
        <f t="shared" si="11"/>
        <v>10249024.100000001</v>
      </c>
      <c r="AC8" s="4">
        <f t="shared" si="12"/>
        <v>31066301</v>
      </c>
      <c r="AD8" s="4">
        <f t="shared" si="13"/>
        <v>65761762.5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153239642</v>
      </c>
      <c r="F9" s="6">
        <f t="shared" si="1"/>
        <v>24686121.799999997</v>
      </c>
      <c r="G9" s="7">
        <f t="shared" si="2"/>
        <v>0.16109488039654907</v>
      </c>
      <c r="H9" s="5">
        <v>3</v>
      </c>
      <c r="I9" s="5">
        <v>12</v>
      </c>
      <c r="J9" s="5">
        <v>127</v>
      </c>
      <c r="K9" s="12">
        <f>E9/60</f>
        <v>2553994.0333333332</v>
      </c>
      <c r="L9" s="4">
        <v>65467796</v>
      </c>
      <c r="M9" s="4">
        <v>10574170.439999999</v>
      </c>
      <c r="N9" s="4">
        <v>87771846</v>
      </c>
      <c r="O9" s="4">
        <v>14111951.359999999</v>
      </c>
      <c r="Q9" s="2"/>
      <c r="R9" s="2">
        <v>67903321</v>
      </c>
      <c r="T9" s="2">
        <f t="shared" si="3"/>
        <v>67903321</v>
      </c>
      <c r="U9" s="9">
        <f t="shared" si="4"/>
        <v>0</v>
      </c>
      <c r="V9" s="9">
        <f t="shared" si="5"/>
        <v>76553144</v>
      </c>
      <c r="W9" s="9">
        <f t="shared" si="6"/>
        <v>67903321</v>
      </c>
      <c r="X9" s="9">
        <f t="shared" si="7"/>
        <v>0</v>
      </c>
      <c r="Y9" s="9">
        <f t="shared" si="8"/>
        <v>144456465</v>
      </c>
      <c r="Z9" s="10">
        <f t="shared" si="9"/>
        <v>0.9426833886756274</v>
      </c>
      <c r="AA9" s="4">
        <f t="shared" si="10"/>
        <v>0</v>
      </c>
      <c r="AB9" s="4">
        <f t="shared" si="11"/>
        <v>5961806.6000000052</v>
      </c>
      <c r="AC9" s="4">
        <f t="shared" si="12"/>
        <v>51933699.200000003</v>
      </c>
      <c r="AD9" s="4">
        <f t="shared" si="13"/>
        <v>128553520.2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91456379</v>
      </c>
      <c r="F10" s="6">
        <f t="shared" si="1"/>
        <v>41196154.899999999</v>
      </c>
      <c r="G10" s="7">
        <f t="shared" si="2"/>
        <v>0.45044594319659209</v>
      </c>
      <c r="H10" s="5" t="s">
        <v>117</v>
      </c>
      <c r="I10" s="5">
        <v>13</v>
      </c>
      <c r="J10" s="5">
        <v>146</v>
      </c>
      <c r="K10" s="12">
        <v>0</v>
      </c>
      <c r="L10" s="4">
        <v>56850731</v>
      </c>
      <c r="M10" s="4">
        <v>25564257.399999999</v>
      </c>
      <c r="N10" s="4">
        <v>34605648</v>
      </c>
      <c r="O10" s="4">
        <v>15631897.5</v>
      </c>
      <c r="P10" s="2">
        <v>32126216</v>
      </c>
      <c r="Q10" s="13">
        <v>76553144</v>
      </c>
      <c r="S10" s="2">
        <v>34577806</v>
      </c>
      <c r="T10" s="2">
        <f t="shared" si="3"/>
        <v>143257166</v>
      </c>
      <c r="U10" s="9">
        <f t="shared" si="4"/>
        <v>16063108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16063108</v>
      </c>
      <c r="Z10" s="10">
        <f t="shared" si="9"/>
        <v>0.17563682463308547</v>
      </c>
      <c r="AA10" s="4">
        <f t="shared" si="10"/>
        <v>0</v>
      </c>
      <c r="AB10" s="4">
        <f t="shared" si="11"/>
        <v>0</v>
      </c>
      <c r="AC10" s="4">
        <f t="shared" si="12"/>
        <v>4532034.6000000015</v>
      </c>
      <c r="AD10" s="4">
        <f t="shared" si="13"/>
        <v>50260224.100000001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130996765</v>
      </c>
      <c r="F11" s="6">
        <f t="shared" si="1"/>
        <v>130941125</v>
      </c>
      <c r="G11" s="7">
        <f t="shared" si="2"/>
        <v>0.99957525668668235</v>
      </c>
      <c r="H11" s="5" t="s">
        <v>117</v>
      </c>
      <c r="I11" s="5">
        <v>13</v>
      </c>
      <c r="J11" s="5">
        <v>215</v>
      </c>
      <c r="K11" s="12">
        <v>0</v>
      </c>
      <c r="L11" s="4">
        <v>54401240</v>
      </c>
      <c r="M11" s="4">
        <v>54361365</v>
      </c>
      <c r="N11" s="4">
        <v>76595525</v>
      </c>
      <c r="O11" s="4">
        <v>76579760</v>
      </c>
      <c r="P11" s="2">
        <v>21097526</v>
      </c>
      <c r="Q11" s="2"/>
      <c r="R11" s="2">
        <v>90146191</v>
      </c>
      <c r="S11" s="2">
        <v>76541678</v>
      </c>
      <c r="T11" s="2">
        <f t="shared" si="3"/>
        <v>187785395</v>
      </c>
      <c r="U11" s="9">
        <f t="shared" si="4"/>
        <v>10548763</v>
      </c>
      <c r="V11" s="9">
        <f t="shared" si="5"/>
        <v>0</v>
      </c>
      <c r="W11" s="9">
        <f t="shared" si="6"/>
        <v>90146191</v>
      </c>
      <c r="X11" s="9">
        <f t="shared" si="7"/>
        <v>0</v>
      </c>
      <c r="Y11" s="9">
        <f t="shared" si="8"/>
        <v>100694954</v>
      </c>
      <c r="Z11" s="10">
        <f t="shared" si="9"/>
        <v>0.76868275334890901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55640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113699477</v>
      </c>
      <c r="F12" s="6">
        <f t="shared" si="1"/>
        <v>82718.521919999999</v>
      </c>
      <c r="G12" s="7">
        <f t="shared" si="2"/>
        <v>7.2751893062797466E-4</v>
      </c>
      <c r="H12" s="5" t="s">
        <v>115</v>
      </c>
      <c r="I12" s="5">
        <v>8</v>
      </c>
      <c r="J12" s="5">
        <v>57</v>
      </c>
      <c r="K12" s="12">
        <f>E12/60</f>
        <v>1894991.2833333334</v>
      </c>
      <c r="L12" s="4">
        <v>67923122</v>
      </c>
      <c r="M12" s="4">
        <v>76630.209839999996</v>
      </c>
      <c r="N12" s="4">
        <v>45776355</v>
      </c>
      <c r="O12" s="4">
        <v>6088.3120799999997</v>
      </c>
      <c r="R12" s="2">
        <v>98770165</v>
      </c>
      <c r="S12" s="2">
        <v>45687794</v>
      </c>
      <c r="T12" s="2">
        <f t="shared" si="3"/>
        <v>144457959</v>
      </c>
      <c r="U12" s="9">
        <f t="shared" si="4"/>
        <v>0</v>
      </c>
      <c r="V12" s="9">
        <f t="shared" si="5"/>
        <v>65433687</v>
      </c>
      <c r="W12" s="9">
        <f t="shared" si="6"/>
        <v>98770165</v>
      </c>
      <c r="X12" s="9">
        <f t="shared" si="7"/>
        <v>0</v>
      </c>
      <c r="Y12" s="9">
        <f t="shared" si="8"/>
        <v>164203852</v>
      </c>
      <c r="Z12" s="10">
        <f t="shared" si="9"/>
        <v>1.4441917969420388</v>
      </c>
      <c r="AA12" s="4">
        <f t="shared" si="10"/>
        <v>7876244.8680800004</v>
      </c>
      <c r="AB12" s="4">
        <f t="shared" si="11"/>
        <v>22657176.878080003</v>
      </c>
      <c r="AC12" s="4">
        <f t="shared" si="12"/>
        <v>56767019.978079997</v>
      </c>
      <c r="AD12" s="4">
        <f t="shared" si="13"/>
        <v>113616758.47808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108761508</v>
      </c>
      <c r="F13" s="6">
        <f t="shared" si="1"/>
        <v>5515709.8000000007</v>
      </c>
      <c r="G13" s="7">
        <f t="shared" si="2"/>
        <v>5.0713804004997802E-2</v>
      </c>
      <c r="H13" s="5">
        <v>2</v>
      </c>
      <c r="I13" s="5">
        <v>5</v>
      </c>
      <c r="J13" s="5">
        <v>86</v>
      </c>
      <c r="K13" s="12">
        <f>E13/60</f>
        <v>1812691.8</v>
      </c>
      <c r="L13" s="4">
        <v>43240205</v>
      </c>
      <c r="M13" s="4">
        <v>2224098.35</v>
      </c>
      <c r="N13" s="4">
        <v>65521303</v>
      </c>
      <c r="O13" s="4">
        <v>3291611.45</v>
      </c>
      <c r="P13" s="2">
        <v>23463546</v>
      </c>
      <c r="Q13" s="13">
        <v>65433687</v>
      </c>
      <c r="S13" s="2">
        <v>65441028</v>
      </c>
      <c r="T13" s="2">
        <f t="shared" si="3"/>
        <v>154338261</v>
      </c>
      <c r="U13" s="9">
        <f t="shared" si="4"/>
        <v>11731773</v>
      </c>
      <c r="V13" s="9">
        <f t="shared" si="5"/>
        <v>78889070</v>
      </c>
      <c r="W13" s="9">
        <f t="shared" si="6"/>
        <v>0</v>
      </c>
      <c r="X13" s="9">
        <f t="shared" si="7"/>
        <v>0</v>
      </c>
      <c r="Y13" s="9">
        <f t="shared" si="8"/>
        <v>90620843</v>
      </c>
      <c r="Z13" s="10">
        <f t="shared" si="9"/>
        <v>0.83320693751322383</v>
      </c>
      <c r="AA13" s="4">
        <f t="shared" si="10"/>
        <v>2097595.7599999998</v>
      </c>
      <c r="AB13" s="4">
        <f t="shared" si="11"/>
        <v>16236591.800000001</v>
      </c>
      <c r="AC13" s="4">
        <f t="shared" si="12"/>
        <v>48865044.200000003</v>
      </c>
      <c r="AD13" s="4">
        <f t="shared" si="13"/>
        <v>103245798.2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135867909</v>
      </c>
      <c r="F14" s="6">
        <f t="shared" si="1"/>
        <v>51797815.359999999</v>
      </c>
      <c r="G14" s="7">
        <f t="shared" si="2"/>
        <v>0.38123656823186997</v>
      </c>
      <c r="H14" s="5">
        <v>2</v>
      </c>
      <c r="I14" s="5">
        <v>12</v>
      </c>
      <c r="J14" s="5">
        <v>103</v>
      </c>
      <c r="K14" s="12">
        <f>E14/60</f>
        <v>2264465.15</v>
      </c>
      <c r="L14" s="4">
        <v>78932348</v>
      </c>
      <c r="M14" s="4">
        <v>42681217.439999998</v>
      </c>
      <c r="N14" s="4">
        <v>56935561</v>
      </c>
      <c r="O14" s="4">
        <v>9116597.9199999999</v>
      </c>
      <c r="Q14" s="2">
        <v>78889070</v>
      </c>
      <c r="S14" s="2">
        <v>56802646</v>
      </c>
      <c r="T14" s="2">
        <f t="shared" si="3"/>
        <v>135691716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16136139.140000001</v>
      </c>
      <c r="AD14" s="4">
        <f t="shared" si="13"/>
        <v>84070093.640000001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86547266</v>
      </c>
      <c r="F15" s="6">
        <f t="shared" si="1"/>
        <v>39067238.299999997</v>
      </c>
      <c r="G15" s="7">
        <f t="shared" si="2"/>
        <v>0.45139771717341132</v>
      </c>
      <c r="H15" s="5" t="s">
        <v>116</v>
      </c>
      <c r="I15" s="5">
        <v>11</v>
      </c>
      <c r="J15" s="5">
        <v>157</v>
      </c>
      <c r="K15" s="12">
        <f>E15/60</f>
        <v>1442454.4333333333</v>
      </c>
      <c r="L15" s="4">
        <v>32172737</v>
      </c>
      <c r="M15" s="4">
        <v>14530055.199999999</v>
      </c>
      <c r="N15" s="4">
        <v>54374529</v>
      </c>
      <c r="O15" s="4">
        <v>24537183.100000001</v>
      </c>
      <c r="P15" s="2">
        <v>45689545</v>
      </c>
      <c r="Q15" s="2"/>
      <c r="S15" s="2">
        <v>54339585</v>
      </c>
      <c r="T15" s="2">
        <f t="shared" si="3"/>
        <v>100029130</v>
      </c>
      <c r="U15" s="9">
        <f t="shared" si="4"/>
        <v>22844772.5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22844772.5</v>
      </c>
      <c r="Z15" s="10">
        <f t="shared" si="9"/>
        <v>0.26395718265669998</v>
      </c>
      <c r="AA15" s="4">
        <f t="shared" si="10"/>
        <v>0</v>
      </c>
      <c r="AB15" s="4">
        <f t="shared" si="11"/>
        <v>0</v>
      </c>
      <c r="AC15" s="4">
        <f t="shared" si="12"/>
        <v>4206394.700000003</v>
      </c>
      <c r="AD15" s="4">
        <f t="shared" si="13"/>
        <v>47480027.700000003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157062264</v>
      </c>
      <c r="F16" s="6">
        <f t="shared" si="1"/>
        <v>156967310</v>
      </c>
      <c r="G16" s="7">
        <f t="shared" si="2"/>
        <v>0.99939543721335888</v>
      </c>
      <c r="H16" s="5" t="s">
        <v>117</v>
      </c>
      <c r="I16" s="5">
        <v>12</v>
      </c>
      <c r="J16" s="5">
        <v>204</v>
      </c>
      <c r="K16" s="12">
        <v>0</v>
      </c>
      <c r="L16" s="4">
        <v>89094359</v>
      </c>
      <c r="M16" s="4">
        <v>89004259</v>
      </c>
      <c r="N16" s="4">
        <v>67967905</v>
      </c>
      <c r="O16" s="4">
        <v>67963051</v>
      </c>
      <c r="R16" s="2">
        <v>12365869</v>
      </c>
      <c r="S16" s="2">
        <v>67875304</v>
      </c>
      <c r="T16" s="2">
        <f t="shared" si="3"/>
        <v>80241173</v>
      </c>
      <c r="U16" s="9">
        <f t="shared" si="4"/>
        <v>0</v>
      </c>
      <c r="V16" s="9">
        <f t="shared" si="5"/>
        <v>0</v>
      </c>
      <c r="W16" s="9">
        <f t="shared" si="6"/>
        <v>12365869</v>
      </c>
      <c r="X16" s="9">
        <f t="shared" si="7"/>
        <v>0</v>
      </c>
      <c r="Y16" s="9">
        <f t="shared" si="8"/>
        <v>12365869</v>
      </c>
      <c r="Z16" s="10">
        <f t="shared" si="9"/>
        <v>7.8732272699188907E-2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94954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64398983</v>
      </c>
      <c r="F17" s="6">
        <f t="shared" si="1"/>
        <v>57628.780160000002</v>
      </c>
      <c r="G17" s="7">
        <f t="shared" si="2"/>
        <v>8.9487096651821353E-4</v>
      </c>
      <c r="H17" s="5">
        <v>1</v>
      </c>
      <c r="I17" s="5">
        <v>7</v>
      </c>
      <c r="J17" s="5">
        <v>55</v>
      </c>
      <c r="K17" s="12">
        <f>E17/60</f>
        <v>1073316.3833333333</v>
      </c>
      <c r="L17" s="4">
        <v>21149069</v>
      </c>
      <c r="M17" s="4">
        <v>14326.9012</v>
      </c>
      <c r="N17" s="4">
        <v>43249914</v>
      </c>
      <c r="O17" s="4">
        <v>43301.878960000002</v>
      </c>
      <c r="P17" s="2">
        <v>12371052</v>
      </c>
      <c r="S17" s="2">
        <v>43207986</v>
      </c>
      <c r="T17" s="2">
        <f t="shared" si="3"/>
        <v>55579038</v>
      </c>
      <c r="U17" s="9">
        <f t="shared" si="4"/>
        <v>6185526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6185526</v>
      </c>
      <c r="Z17" s="10">
        <f t="shared" si="9"/>
        <v>9.6050057188014903E-2</v>
      </c>
      <c r="AA17" s="4">
        <f t="shared" si="10"/>
        <v>4450300.0298400009</v>
      </c>
      <c r="AB17" s="4">
        <f t="shared" si="11"/>
        <v>12822167.819840001</v>
      </c>
      <c r="AC17" s="4">
        <f t="shared" si="12"/>
        <v>32141862.719840001</v>
      </c>
      <c r="AD17" s="4">
        <f t="shared" si="13"/>
        <v>64341354.219839998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169179233</v>
      </c>
      <c r="F18" s="6">
        <f t="shared" si="1"/>
        <v>8602522.5</v>
      </c>
      <c r="G18" s="7">
        <f t="shared" si="2"/>
        <v>5.0848572531357911E-2</v>
      </c>
      <c r="H18" s="5">
        <v>1</v>
      </c>
      <c r="I18" s="5">
        <v>7</v>
      </c>
      <c r="J18" s="5">
        <v>98</v>
      </c>
      <c r="K18" s="12">
        <f>E18/60</f>
        <v>2819653.8833333333</v>
      </c>
      <c r="L18" s="4">
        <v>90234700</v>
      </c>
      <c r="M18" s="4">
        <v>4599296.8</v>
      </c>
      <c r="N18" s="4">
        <v>78944533</v>
      </c>
      <c r="O18" s="4">
        <v>4003225.7</v>
      </c>
      <c r="R18" s="2">
        <v>34573314</v>
      </c>
      <c r="S18" s="2">
        <v>78903967</v>
      </c>
      <c r="T18" s="2">
        <f t="shared" si="3"/>
        <v>113477281</v>
      </c>
      <c r="U18" s="9">
        <f t="shared" si="4"/>
        <v>0</v>
      </c>
      <c r="V18" s="9">
        <f t="shared" si="5"/>
        <v>0</v>
      </c>
      <c r="W18" s="9">
        <f t="shared" si="6"/>
        <v>34573314</v>
      </c>
      <c r="X18" s="9">
        <f t="shared" si="7"/>
        <v>0</v>
      </c>
      <c r="Y18" s="9">
        <f t="shared" si="8"/>
        <v>34573314</v>
      </c>
      <c r="Z18" s="10">
        <f t="shared" si="9"/>
        <v>0.20435908939249062</v>
      </c>
      <c r="AA18" s="4">
        <f t="shared" si="10"/>
        <v>3240023.8100000005</v>
      </c>
      <c r="AB18" s="4">
        <f t="shared" si="11"/>
        <v>25233324.100000001</v>
      </c>
      <c r="AC18" s="4">
        <f t="shared" si="12"/>
        <v>75987094</v>
      </c>
      <c r="AD18" s="4">
        <f t="shared" si="13"/>
        <v>160576710.5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43177569</v>
      </c>
      <c r="F19" s="6">
        <f t="shared" si="1"/>
        <v>7015876.7999999998</v>
      </c>
      <c r="G19" s="7">
        <f t="shared" si="2"/>
        <v>0.16248892567342085</v>
      </c>
      <c r="H19" s="5" t="s">
        <v>115</v>
      </c>
      <c r="I19" s="5">
        <v>10</v>
      </c>
      <c r="J19" s="5">
        <v>119</v>
      </c>
      <c r="K19" s="12">
        <v>0</v>
      </c>
      <c r="L19" s="4">
        <v>11009335</v>
      </c>
      <c r="M19" s="4">
        <v>1814881.64</v>
      </c>
      <c r="N19" s="4">
        <v>32168234</v>
      </c>
      <c r="O19" s="4">
        <v>5200995.16</v>
      </c>
      <c r="P19" s="2">
        <v>76559950</v>
      </c>
      <c r="S19" s="2">
        <v>32112386</v>
      </c>
      <c r="T19" s="2">
        <f t="shared" si="3"/>
        <v>108672336</v>
      </c>
      <c r="U19" s="9">
        <f t="shared" si="4"/>
        <v>38279975</v>
      </c>
      <c r="V19" s="9">
        <f t="shared" si="5"/>
        <v>12367692</v>
      </c>
      <c r="W19" s="9">
        <f t="shared" si="6"/>
        <v>0</v>
      </c>
      <c r="X19" s="9">
        <f t="shared" si="7"/>
        <v>0</v>
      </c>
      <c r="Y19" s="9">
        <f t="shared" si="8"/>
        <v>50647667</v>
      </c>
      <c r="Z19" s="10">
        <f t="shared" si="9"/>
        <v>1.1730087675848542</v>
      </c>
      <c r="AA19" s="4">
        <f t="shared" si="10"/>
        <v>0</v>
      </c>
      <c r="AB19" s="4">
        <f t="shared" si="11"/>
        <v>1619637.0000000009</v>
      </c>
      <c r="AC19" s="4">
        <f t="shared" si="12"/>
        <v>14572907.699999999</v>
      </c>
      <c r="AD19" s="4">
        <f t="shared" si="13"/>
        <v>36161692.200000003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101588652</v>
      </c>
      <c r="F20" s="6">
        <f t="shared" si="1"/>
        <v>25755829.350000001</v>
      </c>
      <c r="G20" s="7">
        <f t="shared" si="2"/>
        <v>0.2535305749504384</v>
      </c>
      <c r="H20" s="5" t="s">
        <v>115</v>
      </c>
      <c r="I20" s="5">
        <v>12</v>
      </c>
      <c r="J20" s="5">
        <v>138</v>
      </c>
      <c r="K20" s="12">
        <v>0</v>
      </c>
      <c r="L20" s="4">
        <v>12455833</v>
      </c>
      <c r="M20" s="4">
        <v>5629290.1000000006</v>
      </c>
      <c r="N20" s="4">
        <v>89132819</v>
      </c>
      <c r="O20" s="4">
        <v>20126539.25</v>
      </c>
      <c r="Q20" s="13">
        <v>12367692</v>
      </c>
      <c r="S20" s="2">
        <v>89034305</v>
      </c>
      <c r="T20" s="2">
        <f t="shared" si="3"/>
        <v>101401997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25038496.649999999</v>
      </c>
      <c r="AD20" s="4">
        <f t="shared" si="13"/>
        <v>75832822.650000006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119957102</v>
      </c>
      <c r="F21" s="6">
        <f t="shared" si="1"/>
        <v>119963614</v>
      </c>
      <c r="G21" s="7">
        <f t="shared" si="2"/>
        <v>1.000054286073033</v>
      </c>
      <c r="H21" s="5" t="s">
        <v>116</v>
      </c>
      <c r="I21" s="5">
        <v>11</v>
      </c>
      <c r="J21" s="5">
        <v>206</v>
      </c>
      <c r="K21" s="12">
        <v>0</v>
      </c>
      <c r="L21" s="4">
        <v>98791958</v>
      </c>
      <c r="M21" s="4">
        <v>98775249</v>
      </c>
      <c r="N21" s="4">
        <v>21165144</v>
      </c>
      <c r="O21" s="4">
        <v>21188365</v>
      </c>
      <c r="Q21" s="2"/>
      <c r="R21" s="2">
        <v>65433881</v>
      </c>
      <c r="S21" s="2">
        <v>21105690</v>
      </c>
      <c r="T21" s="2">
        <f t="shared" si="3"/>
        <v>86539571</v>
      </c>
      <c r="U21" s="9">
        <f t="shared" si="4"/>
        <v>0</v>
      </c>
      <c r="V21" s="9">
        <f t="shared" si="5"/>
        <v>0</v>
      </c>
      <c r="W21" s="9">
        <f t="shared" si="6"/>
        <v>65433881</v>
      </c>
      <c r="X21" s="9">
        <f t="shared" si="7"/>
        <v>0</v>
      </c>
      <c r="Y21" s="9">
        <f t="shared" si="8"/>
        <v>65433881</v>
      </c>
      <c r="Z21" s="10">
        <f t="shared" si="9"/>
        <v>0.54547734072468668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113757684</v>
      </c>
      <c r="F22" s="6">
        <f t="shared" si="1"/>
        <v>157798.41960000002</v>
      </c>
      <c r="G22" s="7">
        <f t="shared" si="2"/>
        <v>1.3871451496850096E-3</v>
      </c>
      <c r="H22" s="5">
        <v>1</v>
      </c>
      <c r="I22" s="5">
        <v>4</v>
      </c>
      <c r="J22" s="5">
        <v>33</v>
      </c>
      <c r="K22" s="12">
        <f>E22/60</f>
        <v>1895961.4</v>
      </c>
      <c r="L22" s="4">
        <v>23484220</v>
      </c>
      <c r="M22" s="4">
        <v>56323.543120000002</v>
      </c>
      <c r="N22" s="4">
        <v>90273464</v>
      </c>
      <c r="O22" s="4">
        <v>101474.87648000001</v>
      </c>
      <c r="P22" s="2">
        <v>56798398</v>
      </c>
      <c r="R22" s="2">
        <v>78922066</v>
      </c>
      <c r="S22" s="2">
        <v>90138065</v>
      </c>
      <c r="T22" s="2">
        <f t="shared" si="3"/>
        <v>225858529</v>
      </c>
      <c r="U22" s="9">
        <f t="shared" si="4"/>
        <v>28399199</v>
      </c>
      <c r="V22" s="9">
        <f t="shared" si="5"/>
        <v>0</v>
      </c>
      <c r="W22" s="9">
        <f t="shared" si="6"/>
        <v>78922066</v>
      </c>
      <c r="X22" s="9">
        <f t="shared" si="7"/>
        <v>0</v>
      </c>
      <c r="Y22" s="9">
        <f t="shared" si="8"/>
        <v>107321265</v>
      </c>
      <c r="Z22" s="10">
        <f t="shared" si="9"/>
        <v>0.94341991878104692</v>
      </c>
      <c r="AA22" s="4">
        <f t="shared" si="10"/>
        <v>7805239.4604000011</v>
      </c>
      <c r="AB22" s="4">
        <f t="shared" si="11"/>
        <v>22593738.380400002</v>
      </c>
      <c r="AC22" s="4">
        <f t="shared" si="12"/>
        <v>56721043.580399998</v>
      </c>
      <c r="AD22" s="4">
        <f t="shared" si="13"/>
        <v>113599885.5804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98884302</v>
      </c>
      <c r="F23" s="6">
        <f t="shared" si="1"/>
        <v>5024885.75</v>
      </c>
      <c r="G23" s="7">
        <f t="shared" si="2"/>
        <v>5.0815808458657068E-2</v>
      </c>
      <c r="H23" s="5">
        <v>2</v>
      </c>
      <c r="I23" s="5">
        <v>7</v>
      </c>
      <c r="J23" s="5">
        <v>81</v>
      </c>
      <c r="K23" s="12">
        <f>E23/60</f>
        <v>1648071.7</v>
      </c>
      <c r="L23" s="4">
        <v>87739751</v>
      </c>
      <c r="M23" s="4">
        <v>4438854.05</v>
      </c>
      <c r="N23" s="4">
        <v>11144551</v>
      </c>
      <c r="O23" s="4">
        <v>586031.70000000007</v>
      </c>
      <c r="S23" s="2">
        <v>87646222</v>
      </c>
      <c r="T23" s="2">
        <f t="shared" si="3"/>
        <v>87646222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1897015.3900000006</v>
      </c>
      <c r="AB23" s="4">
        <f t="shared" si="11"/>
        <v>14751974.650000002</v>
      </c>
      <c r="AC23" s="4">
        <f t="shared" si="12"/>
        <v>44417265.25</v>
      </c>
      <c r="AD23" s="4">
        <f t="shared" si="13"/>
        <v>93859416.25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46997808</v>
      </c>
      <c r="F24" s="6">
        <f t="shared" si="1"/>
        <v>7617622.8800000008</v>
      </c>
      <c r="G24" s="7">
        <f t="shared" si="2"/>
        <v>0.16208464190500121</v>
      </c>
      <c r="H24" s="5">
        <v>2</v>
      </c>
      <c r="I24" s="5">
        <v>11</v>
      </c>
      <c r="J24" s="5">
        <v>105</v>
      </c>
      <c r="K24" s="12">
        <f>E24/60</f>
        <v>783296.8</v>
      </c>
      <c r="L24" s="4">
        <v>34583037</v>
      </c>
      <c r="M24" s="4">
        <v>5602835.4000000004</v>
      </c>
      <c r="N24" s="4">
        <v>12414771</v>
      </c>
      <c r="O24" s="4">
        <v>2014787.48</v>
      </c>
      <c r="S24" s="2">
        <v>12342666</v>
      </c>
      <c r="T24" s="2">
        <f t="shared" si="3"/>
        <v>12342666</v>
      </c>
      <c r="U24" s="9">
        <f t="shared" si="4"/>
        <v>0</v>
      </c>
      <c r="V24" s="9">
        <f t="shared" si="5"/>
        <v>87668083</v>
      </c>
      <c r="W24" s="9">
        <f t="shared" si="6"/>
        <v>0</v>
      </c>
      <c r="X24" s="9">
        <f t="shared" si="7"/>
        <v>0</v>
      </c>
      <c r="Y24" s="9">
        <f t="shared" si="8"/>
        <v>87668083</v>
      </c>
      <c r="Z24" s="10">
        <f t="shared" si="9"/>
        <v>1.8653653591673893</v>
      </c>
      <c r="AA24" s="4">
        <f t="shared" si="10"/>
        <v>0</v>
      </c>
      <c r="AB24" s="4">
        <f t="shared" si="11"/>
        <v>1781938.7199999988</v>
      </c>
      <c r="AC24" s="4">
        <f t="shared" si="12"/>
        <v>15881281.119999999</v>
      </c>
      <c r="AD24" s="4">
        <f t="shared" si="13"/>
        <v>39380185.119999997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175468165</v>
      </c>
      <c r="F25" s="6">
        <f t="shared" si="1"/>
        <v>79012721.900000006</v>
      </c>
      <c r="G25" s="7">
        <f t="shared" si="2"/>
        <v>0.45029662161224521</v>
      </c>
      <c r="H25" s="5" t="s">
        <v>116</v>
      </c>
      <c r="I25" s="5">
        <v>11</v>
      </c>
      <c r="J25" s="5">
        <v>165</v>
      </c>
      <c r="K25" s="12">
        <f>E25/60</f>
        <v>2924469.4166666665</v>
      </c>
      <c r="L25" s="4">
        <v>76599818</v>
      </c>
      <c r="M25" s="4">
        <v>34492781.5</v>
      </c>
      <c r="N25" s="4">
        <v>98868347</v>
      </c>
      <c r="O25" s="4">
        <v>44519940.399999999</v>
      </c>
      <c r="P25" s="2">
        <v>76555003</v>
      </c>
      <c r="Q25" s="13">
        <v>87668083</v>
      </c>
      <c r="S25" s="2">
        <v>98760595</v>
      </c>
      <c r="T25" s="2">
        <f t="shared" si="3"/>
        <v>262983681</v>
      </c>
      <c r="U25" s="9">
        <f t="shared" si="4"/>
        <v>38277501.5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38277501.5</v>
      </c>
      <c r="Z25" s="10">
        <f t="shared" si="9"/>
        <v>0.21814499228392797</v>
      </c>
      <c r="AA25" s="4">
        <f t="shared" si="10"/>
        <v>0</v>
      </c>
      <c r="AB25" s="4">
        <f t="shared" si="11"/>
        <v>0</v>
      </c>
      <c r="AC25" s="4">
        <f t="shared" si="12"/>
        <v>8721360.599999994</v>
      </c>
      <c r="AD25" s="4">
        <f t="shared" si="13"/>
        <v>96455443.099999994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69311260</v>
      </c>
      <c r="F26" s="6">
        <f t="shared" si="1"/>
        <v>69300670</v>
      </c>
      <c r="G26" s="7">
        <f t="shared" si="2"/>
        <v>0.99984721097264717</v>
      </c>
      <c r="H26" s="5" t="s">
        <v>117</v>
      </c>
      <c r="I26" s="5">
        <v>13</v>
      </c>
      <c r="J26" s="5">
        <v>213</v>
      </c>
      <c r="K26" s="12">
        <v>0</v>
      </c>
      <c r="L26" s="4">
        <v>45737342</v>
      </c>
      <c r="M26" s="4">
        <v>45747573</v>
      </c>
      <c r="N26" s="4">
        <v>23573918</v>
      </c>
      <c r="O26" s="4">
        <v>23553097</v>
      </c>
      <c r="P26" s="2">
        <v>45682250</v>
      </c>
      <c r="Q26" s="2"/>
      <c r="R26" s="2">
        <v>23488488</v>
      </c>
      <c r="S26" s="2">
        <v>23468059</v>
      </c>
      <c r="T26" s="2">
        <f t="shared" si="3"/>
        <v>92638797</v>
      </c>
      <c r="U26" s="9">
        <f t="shared" si="4"/>
        <v>22841125</v>
      </c>
      <c r="V26" s="9">
        <f t="shared" si="5"/>
        <v>0</v>
      </c>
      <c r="W26" s="9">
        <f t="shared" si="6"/>
        <v>23488488</v>
      </c>
      <c r="X26" s="9">
        <f t="shared" si="7"/>
        <v>0</v>
      </c>
      <c r="Y26" s="9">
        <f t="shared" si="8"/>
        <v>46329613</v>
      </c>
      <c r="Z26" s="10">
        <f t="shared" si="9"/>
        <v>0.66842837657258003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10590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153252905</v>
      </c>
      <c r="F27" s="6">
        <f t="shared" si="1"/>
        <v>96253.914400000009</v>
      </c>
      <c r="G27" s="7">
        <f t="shared" si="2"/>
        <v>6.2807236443576718E-4</v>
      </c>
      <c r="H27" s="5">
        <v>1</v>
      </c>
      <c r="I27" s="5">
        <v>5</v>
      </c>
      <c r="J27" s="5">
        <v>36</v>
      </c>
      <c r="K27" s="12">
        <f>E27/60</f>
        <v>2554215.0833333335</v>
      </c>
      <c r="L27" s="4">
        <v>65446435</v>
      </c>
      <c r="M27" s="4">
        <v>50176.568720000003</v>
      </c>
      <c r="N27" s="4">
        <v>87806470</v>
      </c>
      <c r="O27" s="4">
        <v>46077.345679999999</v>
      </c>
      <c r="S27" s="2">
        <v>87649595</v>
      </c>
      <c r="T27" s="2">
        <f t="shared" si="3"/>
        <v>87649595</v>
      </c>
      <c r="U27" s="9">
        <f t="shared" si="4"/>
        <v>0</v>
      </c>
      <c r="V27" s="9">
        <f t="shared" si="5"/>
        <v>56794395</v>
      </c>
      <c r="W27" s="9">
        <f t="shared" si="6"/>
        <v>0</v>
      </c>
      <c r="X27" s="9">
        <f t="shared" si="7"/>
        <v>0</v>
      </c>
      <c r="Y27" s="9">
        <f t="shared" si="8"/>
        <v>56794395</v>
      </c>
      <c r="Z27" s="10">
        <f t="shared" si="9"/>
        <v>0.37059261617259392</v>
      </c>
      <c r="AA27" s="4">
        <f t="shared" si="10"/>
        <v>10631449.435600001</v>
      </c>
      <c r="AB27" s="4">
        <f t="shared" si="11"/>
        <v>30554327.0856</v>
      </c>
      <c r="AC27" s="4">
        <f t="shared" si="12"/>
        <v>76530198.585600004</v>
      </c>
      <c r="AD27" s="4">
        <f t="shared" si="13"/>
        <v>153156651.08559999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91480402</v>
      </c>
      <c r="F28" s="6">
        <f t="shared" si="1"/>
        <v>4670283.0999999996</v>
      </c>
      <c r="G28" s="7">
        <f t="shared" si="2"/>
        <v>5.105228002824036E-2</v>
      </c>
      <c r="H28" s="5">
        <v>2</v>
      </c>
      <c r="I28" s="5">
        <v>6</v>
      </c>
      <c r="J28" s="5">
        <v>86</v>
      </c>
      <c r="K28" s="12">
        <f>E28/60</f>
        <v>1524673.3666666667</v>
      </c>
      <c r="L28" s="4">
        <v>56854334</v>
      </c>
      <c r="M28" s="4">
        <v>2931870.6</v>
      </c>
      <c r="N28" s="4">
        <v>34626068</v>
      </c>
      <c r="O28" s="4">
        <v>1738412.5</v>
      </c>
      <c r="Q28" s="13">
        <v>56794395</v>
      </c>
      <c r="R28" s="2">
        <v>67887051</v>
      </c>
      <c r="S28" s="2">
        <v>34556581</v>
      </c>
      <c r="T28" s="2">
        <f t="shared" si="3"/>
        <v>159238027</v>
      </c>
      <c r="U28" s="9">
        <f t="shared" si="4"/>
        <v>0</v>
      </c>
      <c r="V28" s="9">
        <f t="shared" si="5"/>
        <v>0</v>
      </c>
      <c r="W28" s="9">
        <f t="shared" si="6"/>
        <v>67887051</v>
      </c>
      <c r="X28" s="9">
        <f t="shared" si="7"/>
        <v>0</v>
      </c>
      <c r="Y28" s="9">
        <f t="shared" si="8"/>
        <v>67887051</v>
      </c>
      <c r="Z28" s="10">
        <f t="shared" si="9"/>
        <v>0.74209392958286302</v>
      </c>
      <c r="AA28" s="4">
        <f t="shared" si="10"/>
        <v>1733345.040000001</v>
      </c>
      <c r="AB28" s="4">
        <f t="shared" si="11"/>
        <v>13625797.300000003</v>
      </c>
      <c r="AC28" s="4">
        <f t="shared" si="12"/>
        <v>41069917.899999999</v>
      </c>
      <c r="AD28" s="4">
        <f t="shared" si="13"/>
        <v>86810118.900000006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131002821</v>
      </c>
      <c r="F29" s="6">
        <f t="shared" si="1"/>
        <v>21028088.280000001</v>
      </c>
      <c r="G29" s="7">
        <f t="shared" si="2"/>
        <v>0.16051630124819985</v>
      </c>
      <c r="H29" s="5" t="s">
        <v>115</v>
      </c>
      <c r="I29" s="5">
        <v>9</v>
      </c>
      <c r="J29" s="5">
        <v>116</v>
      </c>
      <c r="K29" s="12">
        <f>E29/60</f>
        <v>2183380.35</v>
      </c>
      <c r="L29" s="4">
        <v>54347283</v>
      </c>
      <c r="M29" s="4">
        <v>8712743.6799999997</v>
      </c>
      <c r="N29" s="4">
        <v>76655538</v>
      </c>
      <c r="O29" s="4">
        <v>12315344.6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5172475.9200000018</v>
      </c>
      <c r="AC29" s="4">
        <f t="shared" si="12"/>
        <v>44473322.219999999</v>
      </c>
      <c r="AD29" s="4">
        <f t="shared" si="13"/>
        <v>109974732.72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113731442</v>
      </c>
      <c r="F30" s="6">
        <f t="shared" si="1"/>
        <v>51169011.799999997</v>
      </c>
      <c r="G30" s="7">
        <f t="shared" si="2"/>
        <v>0.44991086809573733</v>
      </c>
      <c r="H30" s="5" t="s">
        <v>116</v>
      </c>
      <c r="I30" s="5">
        <v>11</v>
      </c>
      <c r="J30" s="5">
        <v>139</v>
      </c>
      <c r="K30" s="12">
        <f>E30/60</f>
        <v>1895524.0333333334</v>
      </c>
      <c r="L30" s="4">
        <v>67941830</v>
      </c>
      <c r="M30" s="4">
        <v>30568359.350000001</v>
      </c>
      <c r="N30" s="4">
        <v>45789612</v>
      </c>
      <c r="O30" s="4">
        <v>20600652.449999999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5696709.200000003</v>
      </c>
      <c r="AD30" s="4">
        <f t="shared" si="13"/>
        <v>62562430.200000003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108772012</v>
      </c>
      <c r="F31" s="6">
        <f t="shared" si="1"/>
        <v>108722586</v>
      </c>
      <c r="G31" s="7">
        <f t="shared" si="2"/>
        <v>0.99954560002071124</v>
      </c>
      <c r="H31" s="5" t="s">
        <v>116</v>
      </c>
      <c r="I31" s="5">
        <v>13</v>
      </c>
      <c r="J31" s="5">
        <v>211</v>
      </c>
      <c r="K31" s="12">
        <v>0</v>
      </c>
      <c r="L31" s="4">
        <v>43270554</v>
      </c>
      <c r="M31" s="4">
        <v>43290863</v>
      </c>
      <c r="N31" s="4">
        <v>65501458</v>
      </c>
      <c r="O31" s="4">
        <v>65431723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49426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135927058</v>
      </c>
      <c r="F32" s="6">
        <f t="shared" si="1"/>
        <v>57274.219680000002</v>
      </c>
      <c r="G32" s="7">
        <f t="shared" si="2"/>
        <v>4.2135995969249919E-4</v>
      </c>
      <c r="H32" s="5">
        <v>2</v>
      </c>
      <c r="I32" s="5">
        <v>8</v>
      </c>
      <c r="J32" s="5">
        <v>61</v>
      </c>
      <c r="K32" s="12">
        <f>E32/60</f>
        <v>2265450.9666666668</v>
      </c>
      <c r="L32" s="4">
        <v>78986373</v>
      </c>
      <c r="M32" s="4">
        <v>47555.098720000002</v>
      </c>
      <c r="N32" s="4">
        <v>56940685</v>
      </c>
      <c r="O32" s="4">
        <v>9719.1209600000002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9457619.8403200004</v>
      </c>
      <c r="AB32" s="4">
        <f t="shared" si="11"/>
        <v>27128137.380320001</v>
      </c>
      <c r="AC32" s="4">
        <f t="shared" si="12"/>
        <v>67906254.780320004</v>
      </c>
      <c r="AD32" s="4">
        <f t="shared" si="13"/>
        <v>135869783.78031999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86648246</v>
      </c>
      <c r="F33" s="6">
        <f t="shared" si="1"/>
        <v>4467861.7</v>
      </c>
      <c r="G33" s="7">
        <f t="shared" si="2"/>
        <v>5.1563209946569495E-2</v>
      </c>
      <c r="H33" s="5">
        <v>2</v>
      </c>
      <c r="I33" s="5">
        <v>7</v>
      </c>
      <c r="J33" s="5">
        <v>104</v>
      </c>
      <c r="K33" s="12">
        <f>E33/60</f>
        <v>1444137.4333333333</v>
      </c>
      <c r="L33" s="4">
        <v>32204371</v>
      </c>
      <c r="M33" s="4">
        <v>1650114.8</v>
      </c>
      <c r="N33" s="4">
        <v>54443875</v>
      </c>
      <c r="O33" s="4">
        <v>2817746.9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1597515.5200000005</v>
      </c>
      <c r="AB33" s="4">
        <f t="shared" si="11"/>
        <v>12861787.5</v>
      </c>
      <c r="AC33" s="4">
        <f t="shared" si="12"/>
        <v>38856261.299999997</v>
      </c>
      <c r="AD33" s="4">
        <f t="shared" si="13"/>
        <v>82180384.299999997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157150767</v>
      </c>
      <c r="F34" s="6">
        <f t="shared" ref="F34:F51" si="16">M34+O34</f>
        <v>25249884.879999999</v>
      </c>
      <c r="G34" s="7">
        <f t="shared" ref="G34:G51" si="17">F34/E34</f>
        <v>0.16067299805160989</v>
      </c>
      <c r="H34" s="5">
        <v>3</v>
      </c>
      <c r="I34" s="5">
        <v>12</v>
      </c>
      <c r="J34" s="5">
        <v>113</v>
      </c>
      <c r="K34" s="12">
        <f>E34/60</f>
        <v>2619179.4500000002</v>
      </c>
      <c r="L34" s="4">
        <v>89108737</v>
      </c>
      <c r="M34" s="4">
        <v>14315839.199999999</v>
      </c>
      <c r="N34" s="4">
        <v>68042030</v>
      </c>
      <c r="O34" s="4">
        <v>10934045.68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6180268.5200000033</v>
      </c>
      <c r="AC34" s="4">
        <f t="shared" ref="AC34:AC51" si="27">IF(E34*$AC$1-F34&gt;0,E34*$AC$1-F34,0)</f>
        <v>53325498.620000005</v>
      </c>
      <c r="AD34" s="4">
        <f t="shared" ref="AD34:AD51" si="28">IF(E34*$AD$1-F34&gt;0,E34*$AD$1-F34,0)</f>
        <v>131900882.12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64477414</v>
      </c>
      <c r="F35" s="6">
        <f t="shared" si="16"/>
        <v>28948562.399999999</v>
      </c>
      <c r="G35" s="7">
        <f t="shared" si="17"/>
        <v>0.4489721377473358</v>
      </c>
      <c r="H35" s="5" t="s">
        <v>115</v>
      </c>
      <c r="I35" s="5">
        <v>13</v>
      </c>
      <c r="J35" s="5">
        <v>163</v>
      </c>
      <c r="K35" s="12">
        <f>E35/60</f>
        <v>1074623.5666666667</v>
      </c>
      <c r="L35" s="4">
        <v>21150668</v>
      </c>
      <c r="M35" s="4">
        <v>9512229.25</v>
      </c>
      <c r="N35" s="4">
        <v>43326746</v>
      </c>
      <c r="O35" s="4">
        <v>19436333.149999999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3290144.6000000015</v>
      </c>
      <c r="AD35" s="4">
        <f t="shared" si="28"/>
        <v>35528851.600000001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169280740</v>
      </c>
      <c r="F36" s="6">
        <f t="shared" si="16"/>
        <v>169157217</v>
      </c>
      <c r="G36" s="7">
        <f t="shared" si="17"/>
        <v>0.99927030682876272</v>
      </c>
      <c r="H36" s="5" t="s">
        <v>115</v>
      </c>
      <c r="I36" s="5">
        <v>13</v>
      </c>
      <c r="J36" s="5">
        <v>205</v>
      </c>
      <c r="K36" s="12">
        <v>0</v>
      </c>
      <c r="L36" s="4">
        <v>90210958</v>
      </c>
      <c r="M36" s="4">
        <v>90161677</v>
      </c>
      <c r="N36" s="4">
        <v>79069782</v>
      </c>
      <c r="O36" s="4">
        <v>78995540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10991704</v>
      </c>
      <c r="W36" s="9">
        <f t="shared" si="21"/>
        <v>0</v>
      </c>
      <c r="X36" s="9">
        <f t="shared" si="22"/>
        <v>0</v>
      </c>
      <c r="Y36" s="9">
        <f t="shared" si="23"/>
        <v>10991704</v>
      </c>
      <c r="Z36" s="10">
        <f t="shared" si="24"/>
        <v>6.4931805000379844E-2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123523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43287429</v>
      </c>
      <c r="F37" s="6">
        <f t="shared" si="16"/>
        <v>80452.8024</v>
      </c>
      <c r="G37" s="7">
        <f t="shared" si="17"/>
        <v>1.8585719747874147E-3</v>
      </c>
      <c r="H37" s="5">
        <v>1</v>
      </c>
      <c r="I37" s="5">
        <v>8</v>
      </c>
      <c r="J37" s="5">
        <v>50</v>
      </c>
      <c r="K37" s="12">
        <f>E37/60</f>
        <v>721457.15</v>
      </c>
      <c r="L37" s="4">
        <v>11031472</v>
      </c>
      <c r="M37" s="4">
        <v>24668.012320000002</v>
      </c>
      <c r="N37" s="4">
        <v>32255957</v>
      </c>
      <c r="O37" s="4">
        <v>55784.790079999999</v>
      </c>
      <c r="P37" s="2">
        <v>10986613</v>
      </c>
      <c r="Q37" s="13">
        <v>10991704</v>
      </c>
      <c r="S37" s="2">
        <v>32122745</v>
      </c>
      <c r="T37" s="2">
        <f t="shared" si="18"/>
        <v>54101062</v>
      </c>
      <c r="U37" s="9">
        <f t="shared" si="19"/>
        <v>5493306.5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5493306.5</v>
      </c>
      <c r="Z37" s="10">
        <f t="shared" si="24"/>
        <v>0.12690304383750764</v>
      </c>
      <c r="AA37" s="4">
        <f t="shared" si="25"/>
        <v>2949667.2276000003</v>
      </c>
      <c r="AB37" s="4">
        <f t="shared" si="26"/>
        <v>8577032.9976000004</v>
      </c>
      <c r="AC37" s="4">
        <f t="shared" si="27"/>
        <v>21563261.6976</v>
      </c>
      <c r="AD37" s="4">
        <f t="shared" si="28"/>
        <v>43206976.1976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101442223</v>
      </c>
      <c r="F38" s="6">
        <f t="shared" si="16"/>
        <v>5155972.1500000004</v>
      </c>
      <c r="G38" s="7">
        <f t="shared" si="17"/>
        <v>5.082668732525706E-2</v>
      </c>
      <c r="H38" s="5">
        <v>2</v>
      </c>
      <c r="I38" s="5">
        <v>7</v>
      </c>
      <c r="J38" s="5">
        <v>94</v>
      </c>
      <c r="K38" s="12">
        <f>E38/60</f>
        <v>1690703.7166666666</v>
      </c>
      <c r="L38" s="4">
        <v>12360650</v>
      </c>
      <c r="M38" s="4">
        <v>681638.9</v>
      </c>
      <c r="N38" s="4">
        <v>89081573</v>
      </c>
      <c r="O38" s="4">
        <v>4474333.25</v>
      </c>
      <c r="Q38" s="2"/>
      <c r="R38" s="2">
        <v>87651836</v>
      </c>
      <c r="S38" s="2">
        <v>89014237</v>
      </c>
      <c r="T38" s="2">
        <f t="shared" si="18"/>
        <v>176666073</v>
      </c>
      <c r="U38" s="9">
        <f t="shared" si="19"/>
        <v>0</v>
      </c>
      <c r="V38" s="9">
        <f t="shared" si="20"/>
        <v>23466897</v>
      </c>
      <c r="W38" s="9">
        <f t="shared" si="21"/>
        <v>87651836</v>
      </c>
      <c r="X38" s="9">
        <f t="shared" si="22"/>
        <v>0</v>
      </c>
      <c r="Y38" s="9">
        <f t="shared" si="23"/>
        <v>111118733</v>
      </c>
      <c r="Z38" s="10">
        <f t="shared" si="24"/>
        <v>1.0953893725298192</v>
      </c>
      <c r="AA38" s="4">
        <f t="shared" si="25"/>
        <v>1944983.46</v>
      </c>
      <c r="AB38" s="4">
        <f t="shared" si="26"/>
        <v>15132472.450000001</v>
      </c>
      <c r="AC38" s="4">
        <f t="shared" si="27"/>
        <v>45565139.350000001</v>
      </c>
      <c r="AD38" s="4">
        <f t="shared" si="28"/>
        <v>96286250.849999994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119973129</v>
      </c>
      <c r="F39" s="6">
        <f t="shared" si="16"/>
        <v>19268469.52</v>
      </c>
      <c r="G39" s="7">
        <f t="shared" si="17"/>
        <v>0.16060654315350897</v>
      </c>
      <c r="H39" s="5">
        <v>2</v>
      </c>
      <c r="I39" s="5">
        <v>9</v>
      </c>
      <c r="J39" s="5">
        <v>109</v>
      </c>
      <c r="K39" s="12">
        <f>E39/60</f>
        <v>1999552.15</v>
      </c>
      <c r="L39" s="4">
        <v>98814205</v>
      </c>
      <c r="M39" s="4">
        <v>15804698.119999999</v>
      </c>
      <c r="N39" s="4">
        <v>21158924</v>
      </c>
      <c r="O39" s="4">
        <v>3463771.4</v>
      </c>
      <c r="Q39" s="13">
        <v>23466897</v>
      </c>
      <c r="S39" s="2">
        <v>21099198</v>
      </c>
      <c r="T39" s="2">
        <f t="shared" si="18"/>
        <v>44566095</v>
      </c>
      <c r="U39" s="9">
        <f t="shared" si="19"/>
        <v>0</v>
      </c>
      <c r="V39" s="9">
        <f t="shared" si="20"/>
        <v>98765296</v>
      </c>
      <c r="W39" s="9">
        <f t="shared" si="21"/>
        <v>0</v>
      </c>
      <c r="X39" s="9">
        <f t="shared" si="22"/>
        <v>0</v>
      </c>
      <c r="Y39" s="9">
        <f t="shared" si="23"/>
        <v>98765296</v>
      </c>
      <c r="Z39" s="10">
        <f t="shared" si="24"/>
        <v>0.82322847476954608</v>
      </c>
      <c r="AA39" s="4">
        <f t="shared" si="25"/>
        <v>0</v>
      </c>
      <c r="AB39" s="4">
        <f t="shared" si="26"/>
        <v>4726156.2800000012</v>
      </c>
      <c r="AC39" s="4">
        <f t="shared" si="27"/>
        <v>40718094.980000004</v>
      </c>
      <c r="AD39" s="4">
        <f t="shared" si="28"/>
        <v>100704659.48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113708993</v>
      </c>
      <c r="F40" s="6">
        <f t="shared" si="16"/>
        <v>51202149.25</v>
      </c>
      <c r="G40" s="7">
        <f t="shared" si="17"/>
        <v>0.45029111505718811</v>
      </c>
      <c r="H40" s="5" t="s">
        <v>116</v>
      </c>
      <c r="I40" s="5">
        <v>12</v>
      </c>
      <c r="J40" s="5">
        <v>170</v>
      </c>
      <c r="K40" s="12">
        <v>0</v>
      </c>
      <c r="L40" s="4">
        <v>23538045</v>
      </c>
      <c r="M40" s="4">
        <v>10605441.050000001</v>
      </c>
      <c r="N40" s="4">
        <v>90170948</v>
      </c>
      <c r="O40" s="4">
        <v>40596708.200000003</v>
      </c>
      <c r="Q40" s="2">
        <v>98765296</v>
      </c>
      <c r="R40" s="2">
        <v>23473731</v>
      </c>
      <c r="S40" s="2">
        <v>90116654</v>
      </c>
      <c r="T40" s="2">
        <f t="shared" si="18"/>
        <v>212355681</v>
      </c>
      <c r="U40" s="9">
        <f t="shared" si="19"/>
        <v>0</v>
      </c>
      <c r="V40" s="9">
        <f t="shared" si="20"/>
        <v>0</v>
      </c>
      <c r="W40" s="9">
        <f t="shared" si="21"/>
        <v>23473731</v>
      </c>
      <c r="X40" s="9">
        <f t="shared" si="22"/>
        <v>0</v>
      </c>
      <c r="Y40" s="9">
        <f t="shared" si="23"/>
        <v>23473731</v>
      </c>
      <c r="Z40" s="10">
        <f t="shared" si="24"/>
        <v>0.20643689105574967</v>
      </c>
      <c r="AA40" s="4">
        <f t="shared" si="25"/>
        <v>0</v>
      </c>
      <c r="AB40" s="4">
        <f t="shared" si="26"/>
        <v>0</v>
      </c>
      <c r="AC40" s="4">
        <f t="shared" si="27"/>
        <v>5652347.25</v>
      </c>
      <c r="AD40" s="4">
        <f t="shared" si="28"/>
        <v>62506843.75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98729431</v>
      </c>
      <c r="F41" s="6">
        <f t="shared" si="16"/>
        <v>98734897</v>
      </c>
      <c r="G41" s="7">
        <f t="shared" si="17"/>
        <v>1.0000553634305864</v>
      </c>
      <c r="H41" s="5" t="s">
        <v>116</v>
      </c>
      <c r="I41" s="5">
        <v>14</v>
      </c>
      <c r="J41" s="5">
        <v>208</v>
      </c>
      <c r="K41" s="12">
        <v>0</v>
      </c>
      <c r="L41" s="4">
        <v>87666697</v>
      </c>
      <c r="M41" s="4">
        <v>87711609</v>
      </c>
      <c r="N41" s="4">
        <v>11062734</v>
      </c>
      <c r="O41" s="4">
        <v>11023288</v>
      </c>
      <c r="P41" s="2">
        <v>12362096</v>
      </c>
      <c r="Q41" s="2"/>
      <c r="T41" s="2">
        <f t="shared" si="18"/>
        <v>12362096</v>
      </c>
      <c r="U41" s="9">
        <f t="shared" si="19"/>
        <v>6181048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6181048</v>
      </c>
      <c r="Z41" s="10">
        <f t="shared" si="24"/>
        <v>6.2605931558544076E-2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46934326</v>
      </c>
      <c r="F42" s="6">
        <f t="shared" si="16"/>
        <v>71536.085439999995</v>
      </c>
      <c r="G42" s="7">
        <f t="shared" si="17"/>
        <v>1.5241741287602595E-3</v>
      </c>
      <c r="H42" s="5">
        <v>2</v>
      </c>
      <c r="I42" s="5">
        <v>4</v>
      </c>
      <c r="J42" s="5">
        <v>56</v>
      </c>
      <c r="K42" s="12">
        <f>E42/60</f>
        <v>782238.76666666672</v>
      </c>
      <c r="L42" s="4">
        <v>34569196</v>
      </c>
      <c r="M42" s="4">
        <v>26903.431199999999</v>
      </c>
      <c r="N42" s="4">
        <v>12365130</v>
      </c>
      <c r="O42" s="4">
        <v>44632.654240000003</v>
      </c>
      <c r="P42" s="2">
        <v>34569484</v>
      </c>
      <c r="R42" s="2">
        <v>65435158</v>
      </c>
      <c r="S42" s="2">
        <v>12355820</v>
      </c>
      <c r="T42" s="2">
        <f t="shared" si="18"/>
        <v>112360462</v>
      </c>
      <c r="U42" s="9">
        <f t="shared" si="19"/>
        <v>17284742</v>
      </c>
      <c r="V42" s="9">
        <f t="shared" si="20"/>
        <v>98786497</v>
      </c>
      <c r="W42" s="9">
        <f t="shared" si="21"/>
        <v>65435158</v>
      </c>
      <c r="X42" s="9">
        <f t="shared" si="22"/>
        <v>0</v>
      </c>
      <c r="Y42" s="9">
        <f t="shared" si="23"/>
        <v>181506397</v>
      </c>
      <c r="Z42" s="10">
        <f t="shared" si="24"/>
        <v>3.8672420053501995</v>
      </c>
      <c r="AA42" s="4">
        <f t="shared" si="25"/>
        <v>3213866.7345600002</v>
      </c>
      <c r="AB42" s="4">
        <f t="shared" si="26"/>
        <v>9315329.1145600006</v>
      </c>
      <c r="AC42" s="4">
        <f t="shared" si="27"/>
        <v>23395626.914560001</v>
      </c>
      <c r="AD42" s="4">
        <f t="shared" si="28"/>
        <v>46862789.914559998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175577660</v>
      </c>
      <c r="F43" s="6">
        <f t="shared" si="16"/>
        <v>8928765.1000000015</v>
      </c>
      <c r="G43" s="7">
        <f t="shared" si="17"/>
        <v>5.0853651313042911E-2</v>
      </c>
      <c r="H43" s="5">
        <v>2</v>
      </c>
      <c r="I43" s="5">
        <v>8</v>
      </c>
      <c r="J43" s="5">
        <v>105</v>
      </c>
      <c r="K43" s="12">
        <f>E43/60</f>
        <v>2926294.3333333335</v>
      </c>
      <c r="L43" s="4">
        <v>76620355</v>
      </c>
      <c r="M43" s="4">
        <v>3919057.5</v>
      </c>
      <c r="N43" s="4">
        <v>98957305</v>
      </c>
      <c r="O43" s="4">
        <v>5009707.6000000006</v>
      </c>
      <c r="P43" s="2">
        <v>76549624</v>
      </c>
      <c r="Q43" s="13">
        <v>98786497</v>
      </c>
      <c r="T43" s="2">
        <f t="shared" si="18"/>
        <v>175336121</v>
      </c>
      <c r="U43" s="9">
        <f t="shared" si="19"/>
        <v>38274812</v>
      </c>
      <c r="V43" s="9">
        <f t="shared" si="20"/>
        <v>45684807</v>
      </c>
      <c r="W43" s="9">
        <f t="shared" si="21"/>
        <v>0</v>
      </c>
      <c r="X43" s="9">
        <f t="shared" si="22"/>
        <v>0</v>
      </c>
      <c r="Y43" s="9">
        <f t="shared" si="23"/>
        <v>83959619</v>
      </c>
      <c r="Z43" s="10">
        <f t="shared" si="24"/>
        <v>0.47819078463626863</v>
      </c>
      <c r="AA43" s="4">
        <f t="shared" si="25"/>
        <v>3361671.0999999996</v>
      </c>
      <c r="AB43" s="4">
        <f t="shared" si="26"/>
        <v>26186766.899999999</v>
      </c>
      <c r="AC43" s="4">
        <f t="shared" si="27"/>
        <v>78860064.900000006</v>
      </c>
      <c r="AD43" s="4">
        <f t="shared" si="28"/>
        <v>166648894.90000001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69377774</v>
      </c>
      <c r="F44" s="6">
        <f t="shared" si="16"/>
        <v>11102495.4</v>
      </c>
      <c r="G44" s="7">
        <f t="shared" si="17"/>
        <v>0.16002957085362815</v>
      </c>
      <c r="H44" s="5" t="s">
        <v>115</v>
      </c>
      <c r="I44" s="5">
        <v>10</v>
      </c>
      <c r="J44" s="5">
        <v>136</v>
      </c>
      <c r="K44" s="12">
        <f>E44/60</f>
        <v>1156296.2333333334</v>
      </c>
      <c r="L44" s="4">
        <v>45734207</v>
      </c>
      <c r="M44" s="4">
        <v>7351936.1600000001</v>
      </c>
      <c r="N44" s="4">
        <v>23643567</v>
      </c>
      <c r="O44" s="4">
        <v>3750559.24</v>
      </c>
      <c r="P44" s="2">
        <v>45681127</v>
      </c>
      <c r="Q44" s="2">
        <v>45684807</v>
      </c>
      <c r="R44" s="2">
        <v>23452252</v>
      </c>
      <c r="T44" s="2">
        <f t="shared" si="18"/>
        <v>114818186</v>
      </c>
      <c r="U44" s="9">
        <f t="shared" si="19"/>
        <v>22840563.5</v>
      </c>
      <c r="V44" s="9">
        <f t="shared" si="20"/>
        <v>0</v>
      </c>
      <c r="W44" s="9">
        <f t="shared" si="21"/>
        <v>23452252</v>
      </c>
      <c r="X44" s="9">
        <f t="shared" si="22"/>
        <v>0</v>
      </c>
      <c r="Y44" s="9">
        <f t="shared" si="23"/>
        <v>46292815.5</v>
      </c>
      <c r="Z44" s="10">
        <f t="shared" si="24"/>
        <v>0.66725714635929367</v>
      </c>
      <c r="AA44" s="4">
        <f t="shared" si="25"/>
        <v>0</v>
      </c>
      <c r="AB44" s="4">
        <f t="shared" si="26"/>
        <v>2773059.4000000004</v>
      </c>
      <c r="AC44" s="4">
        <f t="shared" si="27"/>
        <v>23586391.600000001</v>
      </c>
      <c r="AD44" s="4">
        <f t="shared" si="28"/>
        <v>58275278.600000001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153154276</v>
      </c>
      <c r="F45" s="6">
        <f t="shared" si="16"/>
        <v>69003361.5</v>
      </c>
      <c r="G45" s="7">
        <f t="shared" si="17"/>
        <v>0.45054805717602037</v>
      </c>
      <c r="H45" s="5" t="s">
        <v>116</v>
      </c>
      <c r="I45" s="5">
        <v>12</v>
      </c>
      <c r="J45" s="5">
        <v>152</v>
      </c>
      <c r="K45" s="12">
        <v>0</v>
      </c>
      <c r="L45" s="4">
        <v>65433575</v>
      </c>
      <c r="M45" s="4">
        <v>29480566.050000001</v>
      </c>
      <c r="N45" s="4">
        <v>87720701</v>
      </c>
      <c r="O45" s="4">
        <v>39522795.450000003</v>
      </c>
      <c r="P45" s="2">
        <v>65420771</v>
      </c>
      <c r="Q45" s="2"/>
      <c r="S45" s="2">
        <v>87666168</v>
      </c>
      <c r="T45" s="2">
        <f t="shared" si="18"/>
        <v>153086939</v>
      </c>
      <c r="U45" s="9">
        <f t="shared" si="19"/>
        <v>32710385.5</v>
      </c>
      <c r="V45" s="9">
        <f t="shared" si="20"/>
        <v>34560758</v>
      </c>
      <c r="W45" s="9">
        <f t="shared" si="21"/>
        <v>0</v>
      </c>
      <c r="X45" s="9">
        <f t="shared" si="22"/>
        <v>0</v>
      </c>
      <c r="Y45" s="9">
        <f t="shared" si="23"/>
        <v>67271143.5</v>
      </c>
      <c r="Z45" s="10">
        <f t="shared" si="24"/>
        <v>0.43923777550944776</v>
      </c>
      <c r="AA45" s="4">
        <f t="shared" si="25"/>
        <v>0</v>
      </c>
      <c r="AB45" s="4">
        <f t="shared" si="26"/>
        <v>0</v>
      </c>
      <c r="AC45" s="4">
        <f t="shared" si="27"/>
        <v>7573776.5</v>
      </c>
      <c r="AD45" s="4">
        <f t="shared" si="28"/>
        <v>84150914.5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91466162</v>
      </c>
      <c r="F46" s="6">
        <f t="shared" si="16"/>
        <v>91547359</v>
      </c>
      <c r="G46" s="7">
        <f t="shared" si="17"/>
        <v>1.0008877272012353</v>
      </c>
      <c r="H46" s="5" t="s">
        <v>117</v>
      </c>
      <c r="I46" s="5">
        <v>14</v>
      </c>
      <c r="J46" s="5">
        <v>229</v>
      </c>
      <c r="K46" s="12">
        <v>0</v>
      </c>
      <c r="L46" s="4">
        <v>56801194</v>
      </c>
      <c r="M46" s="4">
        <v>56874730</v>
      </c>
      <c r="N46" s="4">
        <v>34664968</v>
      </c>
      <c r="O46" s="4">
        <v>34672629</v>
      </c>
      <c r="P46" s="2">
        <v>56785196</v>
      </c>
      <c r="Q46" s="13">
        <v>34560758</v>
      </c>
      <c r="T46" s="2">
        <f t="shared" si="18"/>
        <v>91345954</v>
      </c>
      <c r="U46" s="9">
        <f t="shared" si="19"/>
        <v>28392598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28392598</v>
      </c>
      <c r="Z46" s="10">
        <f t="shared" si="24"/>
        <v>0.31041641388648189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131005484</v>
      </c>
      <c r="F47" s="6">
        <f t="shared" si="16"/>
        <v>167302.14464000001</v>
      </c>
      <c r="G47" s="7">
        <f t="shared" si="17"/>
        <v>1.2770621468029537E-3</v>
      </c>
      <c r="H47" s="5">
        <v>1</v>
      </c>
      <c r="I47" s="5">
        <v>4</v>
      </c>
      <c r="J47" s="5">
        <v>69</v>
      </c>
      <c r="K47" s="12">
        <f>E47/60</f>
        <v>2183424.7333333334</v>
      </c>
      <c r="L47" s="4">
        <v>54435439</v>
      </c>
      <c r="M47" s="4">
        <v>87114.687839999999</v>
      </c>
      <c r="N47" s="4">
        <v>76570045</v>
      </c>
      <c r="O47" s="4">
        <v>80187.4568</v>
      </c>
      <c r="Q47" s="2"/>
      <c r="R47" s="2">
        <v>54321292</v>
      </c>
      <c r="S47" s="2">
        <v>76530787</v>
      </c>
      <c r="T47" s="2">
        <f t="shared" si="18"/>
        <v>130852079</v>
      </c>
      <c r="U47" s="9">
        <f t="shared" si="19"/>
        <v>0</v>
      </c>
      <c r="V47" s="9">
        <f t="shared" si="20"/>
        <v>67898138</v>
      </c>
      <c r="W47" s="9">
        <f t="shared" si="21"/>
        <v>54321292</v>
      </c>
      <c r="X47" s="9">
        <f t="shared" si="22"/>
        <v>0</v>
      </c>
      <c r="Y47" s="9">
        <f t="shared" si="23"/>
        <v>122219430</v>
      </c>
      <c r="Z47" s="10">
        <f t="shared" si="24"/>
        <v>0.93293369306585672</v>
      </c>
      <c r="AA47" s="4">
        <f t="shared" si="25"/>
        <v>9003081.7353600003</v>
      </c>
      <c r="AB47" s="4">
        <f t="shared" si="26"/>
        <v>26033794.655360002</v>
      </c>
      <c r="AC47" s="4">
        <f t="shared" si="27"/>
        <v>65335439.855360001</v>
      </c>
      <c r="AD47" s="4">
        <f t="shared" si="28"/>
        <v>130838181.85536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113670368</v>
      </c>
      <c r="F48" s="6">
        <f t="shared" si="16"/>
        <v>5770952.1999999993</v>
      </c>
      <c r="G48" s="7">
        <f t="shared" si="17"/>
        <v>5.0769187269632129E-2</v>
      </c>
      <c r="H48" s="5">
        <v>2</v>
      </c>
      <c r="I48" s="5">
        <v>7</v>
      </c>
      <c r="J48" s="5">
        <v>109</v>
      </c>
      <c r="K48" s="12">
        <f>E48/60</f>
        <v>1894506.1333333333</v>
      </c>
      <c r="L48" s="4">
        <v>67913464</v>
      </c>
      <c r="M48" s="4">
        <v>3397692.15</v>
      </c>
      <c r="N48" s="4">
        <v>45756904</v>
      </c>
      <c r="O48" s="4">
        <v>2373260.0499999998</v>
      </c>
      <c r="Q48" s="13">
        <v>67898138</v>
      </c>
      <c r="S48" s="2">
        <v>45681912</v>
      </c>
      <c r="T48" s="2">
        <f t="shared" si="18"/>
        <v>113580050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2185973.5600000015</v>
      </c>
      <c r="AB48" s="4">
        <f t="shared" si="26"/>
        <v>16963121.400000002</v>
      </c>
      <c r="AC48" s="4">
        <f t="shared" si="27"/>
        <v>51064231.799999997</v>
      </c>
      <c r="AD48" s="4">
        <f t="shared" si="28"/>
        <v>107899415.8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108744394</v>
      </c>
      <c r="F49" s="6">
        <f t="shared" si="16"/>
        <v>17561650.359999999</v>
      </c>
      <c r="G49" s="7">
        <f t="shared" si="17"/>
        <v>0.16149476505427948</v>
      </c>
      <c r="H49" s="5" t="s">
        <v>115</v>
      </c>
      <c r="I49" s="5">
        <v>11</v>
      </c>
      <c r="J49" s="5">
        <v>118</v>
      </c>
      <c r="K49" s="12">
        <f>E49/60</f>
        <v>1812406.5666666667</v>
      </c>
      <c r="L49" s="4">
        <v>43231931</v>
      </c>
      <c r="M49" s="4">
        <v>7011635.9199999999</v>
      </c>
      <c r="N49" s="4">
        <v>65512463</v>
      </c>
      <c r="O49" s="4">
        <v>10550014.439999999</v>
      </c>
      <c r="P49" s="2">
        <v>43224836</v>
      </c>
      <c r="Q49" s="2"/>
      <c r="R49" s="2">
        <v>65424448</v>
      </c>
      <c r="T49" s="2">
        <f t="shared" si="18"/>
        <v>108649284</v>
      </c>
      <c r="U49" s="9">
        <f t="shared" si="19"/>
        <v>21612418</v>
      </c>
      <c r="V49" s="9">
        <f t="shared" si="20"/>
        <v>0</v>
      </c>
      <c r="W49" s="9">
        <f t="shared" si="21"/>
        <v>65424448</v>
      </c>
      <c r="X49" s="9">
        <f t="shared" si="22"/>
        <v>0</v>
      </c>
      <c r="Y49" s="9">
        <f t="shared" si="23"/>
        <v>87036866</v>
      </c>
      <c r="Z49" s="10">
        <f t="shared" si="24"/>
        <v>0.80038025684340108</v>
      </c>
      <c r="AA49" s="4">
        <f t="shared" si="25"/>
        <v>0</v>
      </c>
      <c r="AB49" s="4">
        <f t="shared" si="26"/>
        <v>4187228.4400000013</v>
      </c>
      <c r="AC49" s="4">
        <f t="shared" si="27"/>
        <v>36810546.640000001</v>
      </c>
      <c r="AD49" s="4">
        <f t="shared" si="28"/>
        <v>91182743.640000001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135914500</v>
      </c>
      <c r="F50" s="6">
        <f t="shared" si="16"/>
        <v>61152535.699999996</v>
      </c>
      <c r="G50" s="7">
        <f t="shared" si="17"/>
        <v>0.44993386062561386</v>
      </c>
      <c r="H50" s="5" t="s">
        <v>117</v>
      </c>
      <c r="I50" s="5">
        <v>12</v>
      </c>
      <c r="J50" s="5">
        <v>145</v>
      </c>
      <c r="K50" s="12">
        <v>0</v>
      </c>
      <c r="L50" s="4">
        <v>78984285</v>
      </c>
      <c r="M50" s="4">
        <v>35596869.299999997</v>
      </c>
      <c r="N50" s="4">
        <v>56930215</v>
      </c>
      <c r="O50" s="4">
        <v>25555666.399999999</v>
      </c>
      <c r="R50" s="2">
        <v>78920034</v>
      </c>
      <c r="S50" s="2">
        <v>56814681</v>
      </c>
      <c r="T50" s="2">
        <f t="shared" si="18"/>
        <v>135734715</v>
      </c>
      <c r="U50" s="9">
        <f t="shared" si="19"/>
        <v>0</v>
      </c>
      <c r="V50" s="9">
        <f t="shared" si="20"/>
        <v>54331032</v>
      </c>
      <c r="W50" s="9">
        <f t="shared" si="21"/>
        <v>78920034</v>
      </c>
      <c r="X50" s="9">
        <f t="shared" si="22"/>
        <v>0</v>
      </c>
      <c r="Y50" s="9">
        <f t="shared" si="23"/>
        <v>133251066</v>
      </c>
      <c r="Z50" s="10">
        <f t="shared" si="24"/>
        <v>0.98040360667919901</v>
      </c>
      <c r="AA50" s="4">
        <f t="shared" si="25"/>
        <v>0</v>
      </c>
      <c r="AB50" s="4">
        <f t="shared" si="26"/>
        <v>0</v>
      </c>
      <c r="AC50" s="4">
        <f t="shared" si="27"/>
        <v>6804714.3000000045</v>
      </c>
      <c r="AD50" s="4">
        <f t="shared" si="28"/>
        <v>74761964.300000012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86606809</v>
      </c>
      <c r="F51" s="6">
        <f t="shared" si="16"/>
        <v>86580569</v>
      </c>
      <c r="G51" s="7">
        <f t="shared" si="17"/>
        <v>0.99969702151247719</v>
      </c>
      <c r="H51" s="5" t="s">
        <v>115</v>
      </c>
      <c r="I51" s="5">
        <v>11</v>
      </c>
      <c r="J51" s="5">
        <v>225</v>
      </c>
      <c r="K51" s="12">
        <v>0</v>
      </c>
      <c r="L51" s="4">
        <v>32160552</v>
      </c>
      <c r="M51" s="4">
        <v>32209933</v>
      </c>
      <c r="N51" s="4">
        <v>54446257</v>
      </c>
      <c r="O51" s="4">
        <v>54370636</v>
      </c>
      <c r="P51" s="2">
        <v>32127567</v>
      </c>
      <c r="Q51" s="13">
        <v>54331032</v>
      </c>
      <c r="T51" s="2">
        <f t="shared" si="18"/>
        <v>86458599</v>
      </c>
      <c r="U51" s="9">
        <f t="shared" si="19"/>
        <v>16063783.5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16063783.5</v>
      </c>
      <c r="Z51" s="10">
        <f t="shared" si="24"/>
        <v>0.18547945231419391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26240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opLeftCell="A15" workbookViewId="0">
      <selection sqref="A1:A39"/>
    </sheetView>
  </sheetViews>
  <sheetFormatPr defaultRowHeight="15"/>
  <sheetData>
    <row r="1" spans="1:10">
      <c r="A1" s="22" t="s">
        <v>93</v>
      </c>
      <c r="B1" s="22" t="s">
        <v>118</v>
      </c>
      <c r="C1" s="22" t="s">
        <v>119</v>
      </c>
      <c r="D1" s="22" t="s">
        <v>120</v>
      </c>
      <c r="E1" s="22" t="s">
        <v>121</v>
      </c>
      <c r="F1" s="22" t="s">
        <v>1</v>
      </c>
      <c r="G1" s="22" t="s">
        <v>2</v>
      </c>
      <c r="H1" s="22" t="s">
        <v>3</v>
      </c>
      <c r="I1" s="22" t="s">
        <v>122</v>
      </c>
      <c r="J1" s="22" t="s">
        <v>123</v>
      </c>
    </row>
    <row r="2" spans="1:10">
      <c r="A2" t="s">
        <v>114</v>
      </c>
      <c r="B2">
        <v>1</v>
      </c>
      <c r="C2" t="s">
        <v>30</v>
      </c>
      <c r="D2">
        <v>6340719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6340719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12464229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12464229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49385640.5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49385640.5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49397218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49397218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11735125.5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11735125.5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38281622.5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38281622.5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28395100.5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28395100.5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43830362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43830362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27159850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27159850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11729834.5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11729834.5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33951660.5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33951660.5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16063108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16063108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38276572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38276572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10548763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10548763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45073095.5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45073095.5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49385082.5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49385082.5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11731773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11731773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32716843.5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32716843.5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39444535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39444535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22844772.5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22844772.5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6182934.5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6182934.5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6185526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6185526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17286657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17286657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38279975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38279975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6183846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6183846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32716940.5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32716940.5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28399199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28399199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39461033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39461033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38277501.5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38277501.5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43834041.5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43834041.5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22841125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22841125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11744244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11744244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28397197.5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28397197.5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33943525.5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33943525.5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5493306.5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5493306.5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5495852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5495852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43825918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43825918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11733448.5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11733448.5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49382648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49382648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11736865.5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11736865.5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6181048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6181048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17284742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17284742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32717579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32717579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38274812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38274812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49393248.5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49393248.5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22840563.5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22840563.5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22842403.5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22842403.5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11726126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11726126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32710385.5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32710385.5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28392598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28392598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17280379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17280379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27160646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27160646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33949069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33949069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21612418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21612418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32712224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32712224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39460017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39460017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16063783.5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16063783.5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27165516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27165516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7"/>
  <sheetViews>
    <sheetView workbookViewId="0">
      <selection activeCell="B1" sqref="B1:B7"/>
    </sheetView>
  </sheetViews>
  <sheetFormatPr defaultRowHeight="15"/>
  <cols>
    <col min="2" max="2" width="18.7109375" customWidth="1"/>
  </cols>
  <sheetData>
    <row r="1" spans="2:2">
      <c r="B1" t="s">
        <v>190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42"/>
  <sheetViews>
    <sheetView topLeftCell="A27" workbookViewId="0">
      <selection activeCell="A42" sqref="A38:A42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s="22" t="s">
        <v>93</v>
      </c>
      <c r="B2" s="23" t="s">
        <v>192</v>
      </c>
      <c r="C2" s="23" t="s">
        <v>193</v>
      </c>
      <c r="D2" s="24" t="s">
        <v>194</v>
      </c>
      <c r="E2" s="24" t="s">
        <v>195</v>
      </c>
      <c r="F2" s="25" t="s">
        <v>196</v>
      </c>
      <c r="G2" s="24" t="s">
        <v>197</v>
      </c>
    </row>
    <row r="3" spans="1:7" ht="41.25" customHeight="1">
      <c r="A3" t="s">
        <v>114</v>
      </c>
      <c r="B3" s="26" t="s">
        <v>198</v>
      </c>
      <c r="C3" s="27">
        <v>26957145.600000001</v>
      </c>
      <c r="D3" s="24">
        <v>2024</v>
      </c>
      <c r="E3" s="24" t="s">
        <v>199</v>
      </c>
      <c r="F3" s="28">
        <f t="shared" ref="F3:F42" ca="1" si="0">(C3*0.2) + RANDBETWEEN(0, 25000)</f>
        <v>5397216.120000001</v>
      </c>
      <c r="G3" s="27">
        <f t="shared" ref="G3:G42" ca="1" si="1">C3-F3</f>
        <v>21559929.48</v>
      </c>
    </row>
    <row r="4" spans="1:7">
      <c r="A4" t="s">
        <v>114</v>
      </c>
      <c r="B4" s="26" t="s">
        <v>200</v>
      </c>
      <c r="C4" s="27">
        <v>40426848</v>
      </c>
      <c r="D4" s="24">
        <v>2023</v>
      </c>
      <c r="E4" s="24" t="s">
        <v>199</v>
      </c>
      <c r="F4" s="28">
        <f t="shared" ca="1" si="0"/>
        <v>8094084.6000000006</v>
      </c>
      <c r="G4" s="27">
        <f t="shared" ca="1" si="1"/>
        <v>32332763.399999999</v>
      </c>
    </row>
    <row r="5" spans="1:7">
      <c r="A5" t="s">
        <v>114</v>
      </c>
      <c r="B5" s="26" t="s">
        <v>201</v>
      </c>
      <c r="C5" s="27">
        <v>53896550.399999999</v>
      </c>
      <c r="D5" s="24">
        <v>2022</v>
      </c>
      <c r="E5" s="24" t="s">
        <v>199</v>
      </c>
      <c r="F5" s="28">
        <f t="shared" ca="1" si="0"/>
        <v>10780838.08</v>
      </c>
      <c r="G5" s="27">
        <f t="shared" ca="1" si="1"/>
        <v>43115712.32</v>
      </c>
    </row>
    <row r="6" spans="1:7" ht="30" customHeight="1">
      <c r="A6" t="s">
        <v>114</v>
      </c>
      <c r="B6" s="26" t="s">
        <v>202</v>
      </c>
      <c r="C6" s="27">
        <v>67366252.799999997</v>
      </c>
      <c r="D6" s="24">
        <v>2019</v>
      </c>
      <c r="E6" s="24" t="s">
        <v>199</v>
      </c>
      <c r="F6" s="28">
        <f t="shared" ca="1" si="0"/>
        <v>13475364.560000001</v>
      </c>
      <c r="G6" s="27">
        <f t="shared" ca="1" si="1"/>
        <v>53890888.239999995</v>
      </c>
    </row>
    <row r="7" spans="1:7" ht="30" customHeight="1">
      <c r="A7" t="s">
        <v>114</v>
      </c>
      <c r="B7" s="26" t="s">
        <v>203</v>
      </c>
      <c r="C7" s="27">
        <v>80835955.199999988</v>
      </c>
      <c r="D7" s="24">
        <v>2024</v>
      </c>
      <c r="E7" s="24" t="s">
        <v>199</v>
      </c>
      <c r="F7" s="28">
        <f t="shared" ca="1" si="0"/>
        <v>16177643.039999999</v>
      </c>
      <c r="G7" s="27">
        <f t="shared" ca="1" si="1"/>
        <v>64658312.159999989</v>
      </c>
    </row>
    <row r="8" spans="1:7">
      <c r="A8" t="s">
        <v>114</v>
      </c>
      <c r="B8" s="26" t="s">
        <v>204</v>
      </c>
      <c r="C8" s="27">
        <v>94305657.600000009</v>
      </c>
      <c r="D8" s="24">
        <v>2023</v>
      </c>
      <c r="E8" s="24" t="s">
        <v>199</v>
      </c>
      <c r="F8" s="28">
        <f t="shared" ca="1" si="0"/>
        <v>18884899.520000003</v>
      </c>
      <c r="G8" s="27">
        <f t="shared" ca="1" si="1"/>
        <v>75420758.080000013</v>
      </c>
    </row>
    <row r="9" spans="1:7" ht="30" customHeight="1">
      <c r="A9" t="s">
        <v>114</v>
      </c>
      <c r="B9" s="26" t="s">
        <v>205</v>
      </c>
      <c r="C9" s="27">
        <v>107760576</v>
      </c>
      <c r="D9" s="24">
        <v>2022</v>
      </c>
      <c r="E9" s="24" t="s">
        <v>199</v>
      </c>
      <c r="F9" s="28">
        <f t="shared" ca="1" si="0"/>
        <v>21569452.200000003</v>
      </c>
      <c r="G9" s="27">
        <f t="shared" ca="1" si="1"/>
        <v>86191123.799999997</v>
      </c>
    </row>
    <row r="10" spans="1:7">
      <c r="A10" t="s">
        <v>114</v>
      </c>
      <c r="B10" s="26" t="s">
        <v>206</v>
      </c>
      <c r="C10" s="27">
        <v>121082438.40000001</v>
      </c>
      <c r="D10" s="24">
        <v>2019</v>
      </c>
      <c r="E10" s="24" t="s">
        <v>199</v>
      </c>
      <c r="F10" s="28">
        <f t="shared" ca="1" si="0"/>
        <v>24233085.680000003</v>
      </c>
      <c r="G10" s="27">
        <f t="shared" ca="1" si="1"/>
        <v>96849352.719999999</v>
      </c>
    </row>
    <row r="11" spans="1:7" ht="30" customHeight="1">
      <c r="A11" t="s">
        <v>114</v>
      </c>
      <c r="B11" s="26" t="s">
        <v>207</v>
      </c>
      <c r="C11" s="27">
        <v>133073740.8</v>
      </c>
      <c r="D11" s="24">
        <v>2024</v>
      </c>
      <c r="E11" s="24" t="s">
        <v>199</v>
      </c>
      <c r="F11" s="28">
        <f t="shared" ca="1" si="0"/>
        <v>26633496.16</v>
      </c>
      <c r="G11" s="27">
        <f t="shared" ca="1" si="1"/>
        <v>106440244.64</v>
      </c>
    </row>
    <row r="12" spans="1:7">
      <c r="A12" t="s">
        <v>114</v>
      </c>
      <c r="B12" s="26" t="s">
        <v>208</v>
      </c>
      <c r="C12" s="27">
        <v>146543443.19999999</v>
      </c>
      <c r="D12" s="24">
        <v>2023</v>
      </c>
      <c r="E12" s="24" t="s">
        <v>199</v>
      </c>
      <c r="F12" s="28">
        <f t="shared" ca="1" si="0"/>
        <v>29308995.640000001</v>
      </c>
      <c r="G12" s="27">
        <f t="shared" ca="1" si="1"/>
        <v>117234447.55999999</v>
      </c>
    </row>
    <row r="13" spans="1:7">
      <c r="A13" t="s">
        <v>114</v>
      </c>
      <c r="B13" s="26" t="s">
        <v>209</v>
      </c>
      <c r="C13" s="27">
        <v>16608345.6</v>
      </c>
      <c r="D13" s="24">
        <v>2022</v>
      </c>
      <c r="E13" s="24" t="s">
        <v>199</v>
      </c>
      <c r="F13" s="28">
        <f t="shared" ca="1" si="0"/>
        <v>3343461.12</v>
      </c>
      <c r="G13" s="27">
        <f t="shared" ca="1" si="1"/>
        <v>13264884.48</v>
      </c>
    </row>
    <row r="14" spans="1:7">
      <c r="A14" t="s">
        <v>114</v>
      </c>
      <c r="B14" s="26" t="s">
        <v>210</v>
      </c>
      <c r="C14" s="27">
        <v>33034848</v>
      </c>
      <c r="D14" s="24">
        <v>2019</v>
      </c>
      <c r="E14" s="24" t="s">
        <v>199</v>
      </c>
      <c r="F14" s="28">
        <f t="shared" ca="1" si="0"/>
        <v>6608724.6000000006</v>
      </c>
      <c r="G14" s="27">
        <f t="shared" ca="1" si="1"/>
        <v>26426123.399999999</v>
      </c>
    </row>
    <row r="15" spans="1:7" ht="30" customHeight="1">
      <c r="A15" t="s">
        <v>114</v>
      </c>
      <c r="B15" s="26" t="s">
        <v>211</v>
      </c>
      <c r="C15" s="27">
        <v>49461350.399999999</v>
      </c>
      <c r="D15" s="24">
        <v>2020</v>
      </c>
      <c r="E15" s="24" t="s">
        <v>199</v>
      </c>
      <c r="F15" s="28">
        <f t="shared" ca="1" si="0"/>
        <v>9907007.0800000001</v>
      </c>
      <c r="G15" s="27">
        <f t="shared" ca="1" si="1"/>
        <v>39554343.32</v>
      </c>
    </row>
    <row r="16" spans="1:7">
      <c r="A16" t="s">
        <v>114</v>
      </c>
      <c r="B16" s="26" t="s">
        <v>212</v>
      </c>
      <c r="C16" s="27">
        <v>65887852.799999997</v>
      </c>
      <c r="D16" s="24">
        <v>2020</v>
      </c>
      <c r="E16" s="24" t="s">
        <v>199</v>
      </c>
      <c r="F16" s="28">
        <f t="shared" ca="1" si="0"/>
        <v>13185149.560000001</v>
      </c>
      <c r="G16" s="27">
        <f t="shared" ca="1" si="1"/>
        <v>52702703.239999995</v>
      </c>
    </row>
    <row r="17" spans="1:7">
      <c r="A17" t="s">
        <v>114</v>
      </c>
      <c r="B17" s="26" t="s">
        <v>213</v>
      </c>
      <c r="C17" s="27">
        <v>82314355.199999988</v>
      </c>
      <c r="D17" s="24">
        <v>2020</v>
      </c>
      <c r="E17" s="24" t="s">
        <v>199</v>
      </c>
      <c r="F17" s="28">
        <f t="shared" ca="1" si="0"/>
        <v>16472739.039999999</v>
      </c>
      <c r="G17" s="27">
        <f t="shared" ca="1" si="1"/>
        <v>65841616.159999989</v>
      </c>
    </row>
    <row r="18" spans="1:7">
      <c r="A18" t="s">
        <v>114</v>
      </c>
      <c r="B18" s="26" t="s">
        <v>214</v>
      </c>
      <c r="C18" s="27">
        <v>98740857.600000009</v>
      </c>
      <c r="D18" s="24">
        <v>2020</v>
      </c>
      <c r="E18" s="24" t="s">
        <v>215</v>
      </c>
      <c r="F18" s="28">
        <f t="shared" ca="1" si="0"/>
        <v>19751728.520000003</v>
      </c>
      <c r="G18" s="27">
        <f t="shared" ca="1" si="1"/>
        <v>78989129.080000013</v>
      </c>
    </row>
    <row r="19" spans="1:7" ht="30" customHeight="1">
      <c r="A19" t="s">
        <v>114</v>
      </c>
      <c r="B19" s="26" t="s">
        <v>216</v>
      </c>
      <c r="C19" s="27">
        <v>115152576</v>
      </c>
      <c r="D19" s="24">
        <v>2020</v>
      </c>
      <c r="E19" s="24" t="s">
        <v>199</v>
      </c>
      <c r="F19" s="28">
        <f t="shared" ca="1" si="0"/>
        <v>23046288.200000003</v>
      </c>
      <c r="G19" s="27">
        <f t="shared" ca="1" si="1"/>
        <v>92106287.799999997</v>
      </c>
    </row>
    <row r="20" spans="1:7">
      <c r="A20" t="s">
        <v>114</v>
      </c>
      <c r="B20" s="26" t="s">
        <v>217</v>
      </c>
      <c r="C20" s="27">
        <v>131431238.40000001</v>
      </c>
      <c r="D20" s="24">
        <v>2020</v>
      </c>
      <c r="E20" s="24" t="s">
        <v>199</v>
      </c>
      <c r="F20" s="28">
        <f t="shared" ca="1" si="0"/>
        <v>26306649.680000003</v>
      </c>
      <c r="G20" s="27">
        <f t="shared" ca="1" si="1"/>
        <v>105124588.72</v>
      </c>
    </row>
    <row r="21" spans="1:7" ht="30" customHeight="1">
      <c r="A21" t="s">
        <v>114</v>
      </c>
      <c r="B21" s="26" t="s">
        <v>218</v>
      </c>
      <c r="C21" s="27">
        <v>146379340.80000001</v>
      </c>
      <c r="D21" s="24">
        <v>2017</v>
      </c>
      <c r="E21" s="24" t="s">
        <v>215</v>
      </c>
      <c r="F21" s="28">
        <f t="shared" ca="1" si="0"/>
        <v>29295280.160000004</v>
      </c>
      <c r="G21" s="27">
        <f t="shared" ca="1" si="1"/>
        <v>117084060.64000002</v>
      </c>
    </row>
    <row r="22" spans="1:7">
      <c r="A22" t="s">
        <v>114</v>
      </c>
      <c r="B22" s="26" t="s">
        <v>219</v>
      </c>
      <c r="C22" s="27">
        <v>14965843.199999999</v>
      </c>
      <c r="D22" s="24">
        <v>2017</v>
      </c>
      <c r="E22" s="24" t="s">
        <v>199</v>
      </c>
      <c r="F22" s="28">
        <f t="shared" ca="1" si="0"/>
        <v>3017521.64</v>
      </c>
      <c r="G22" s="27">
        <f t="shared" ca="1" si="1"/>
        <v>11948321.559999999</v>
      </c>
    </row>
    <row r="23" spans="1:7">
      <c r="A23" t="s">
        <v>114</v>
      </c>
      <c r="B23" s="26" t="s">
        <v>220</v>
      </c>
      <c r="C23" s="27">
        <v>31392345.600000001</v>
      </c>
      <c r="D23" s="24">
        <v>2017</v>
      </c>
      <c r="E23" s="24" t="s">
        <v>215</v>
      </c>
      <c r="F23" s="28">
        <f t="shared" ca="1" si="0"/>
        <v>6302331.120000001</v>
      </c>
      <c r="G23" s="27">
        <f t="shared" ca="1" si="1"/>
        <v>25090014.48</v>
      </c>
    </row>
    <row r="24" spans="1:7">
      <c r="A24" t="s">
        <v>114</v>
      </c>
      <c r="B24" s="26" t="s">
        <v>221</v>
      </c>
      <c r="C24" s="27">
        <v>47818848</v>
      </c>
      <c r="D24" s="24">
        <v>2017</v>
      </c>
      <c r="E24" s="24" t="s">
        <v>199</v>
      </c>
      <c r="F24" s="28">
        <f t="shared" ca="1" si="0"/>
        <v>9574869.5999999996</v>
      </c>
      <c r="G24" s="27">
        <f t="shared" ca="1" si="1"/>
        <v>38243978.399999999</v>
      </c>
    </row>
    <row r="25" spans="1:7" ht="30" customHeight="1">
      <c r="A25" t="s">
        <v>114</v>
      </c>
      <c r="B25" s="26" t="s">
        <v>222</v>
      </c>
      <c r="C25" s="27">
        <v>64245350.399999999</v>
      </c>
      <c r="D25" s="24">
        <v>2017</v>
      </c>
      <c r="E25" s="24" t="s">
        <v>199</v>
      </c>
      <c r="F25" s="28">
        <f t="shared" ca="1" si="0"/>
        <v>12869430.08</v>
      </c>
      <c r="G25" s="27">
        <f t="shared" ca="1" si="1"/>
        <v>51375920.32</v>
      </c>
    </row>
    <row r="26" spans="1:7">
      <c r="A26" t="s">
        <v>114</v>
      </c>
      <c r="B26" s="26" t="s">
        <v>223</v>
      </c>
      <c r="C26" s="27">
        <v>80671852.799999997</v>
      </c>
      <c r="D26" s="24">
        <v>2017</v>
      </c>
      <c r="E26" s="24" t="s">
        <v>199</v>
      </c>
      <c r="F26" s="28">
        <f t="shared" ca="1" si="0"/>
        <v>16151022.560000001</v>
      </c>
      <c r="G26" s="27">
        <f t="shared" ca="1" si="1"/>
        <v>64520830.239999995</v>
      </c>
    </row>
    <row r="27" spans="1:7" ht="30" customHeight="1">
      <c r="A27" t="s">
        <v>114</v>
      </c>
      <c r="B27" s="26" t="s">
        <v>224</v>
      </c>
      <c r="C27" s="27">
        <v>97098355.199999988</v>
      </c>
      <c r="D27" s="24">
        <v>2017</v>
      </c>
      <c r="E27" s="24" t="s">
        <v>199</v>
      </c>
      <c r="F27" s="28">
        <f t="shared" ca="1" si="0"/>
        <v>19437439.039999999</v>
      </c>
      <c r="G27" s="27">
        <f t="shared" ca="1" si="1"/>
        <v>77660916.159999996</v>
      </c>
    </row>
    <row r="28" spans="1:7">
      <c r="A28" t="s">
        <v>114</v>
      </c>
      <c r="B28" s="26" t="s">
        <v>225</v>
      </c>
      <c r="C28" s="27">
        <v>113524857.59999999</v>
      </c>
      <c r="D28" s="24">
        <v>2015</v>
      </c>
      <c r="E28" s="24" t="s">
        <v>199</v>
      </c>
      <c r="F28" s="28">
        <f t="shared" ca="1" si="0"/>
        <v>22715054.52</v>
      </c>
      <c r="G28" s="27">
        <f t="shared" ca="1" si="1"/>
        <v>90809803.079999998</v>
      </c>
    </row>
    <row r="29" spans="1:7">
      <c r="A29" t="s">
        <v>114</v>
      </c>
      <c r="B29" s="26" t="s">
        <v>226</v>
      </c>
      <c r="C29" s="27">
        <v>129936576</v>
      </c>
      <c r="D29" s="24">
        <v>2015</v>
      </c>
      <c r="E29" s="24" t="s">
        <v>215</v>
      </c>
      <c r="F29" s="28">
        <f t="shared" ca="1" si="0"/>
        <v>26010120.200000003</v>
      </c>
      <c r="G29" s="27">
        <f t="shared" ca="1" si="1"/>
        <v>103926455.8</v>
      </c>
    </row>
    <row r="30" spans="1:7" ht="30" customHeight="1">
      <c r="A30" t="s">
        <v>114</v>
      </c>
      <c r="B30" s="26" t="s">
        <v>227</v>
      </c>
      <c r="C30" s="27">
        <v>146215238.40000001</v>
      </c>
      <c r="D30" s="24">
        <v>2015</v>
      </c>
      <c r="E30" s="24" t="s">
        <v>215</v>
      </c>
      <c r="F30" s="28">
        <f t="shared" ca="1" si="0"/>
        <v>29260482.680000003</v>
      </c>
      <c r="G30" s="27">
        <f t="shared" ca="1" si="1"/>
        <v>116954755.72</v>
      </c>
    </row>
    <row r="31" spans="1:7">
      <c r="A31" t="s">
        <v>114</v>
      </c>
      <c r="B31" s="26" t="s">
        <v>228</v>
      </c>
      <c r="C31" s="27">
        <v>28107340.800000001</v>
      </c>
      <c r="D31" s="24">
        <v>2015</v>
      </c>
      <c r="E31" s="24" t="s">
        <v>215</v>
      </c>
      <c r="F31" s="28">
        <f t="shared" ca="1" si="0"/>
        <v>5638065.1600000001</v>
      </c>
      <c r="G31" s="27">
        <f t="shared" ca="1" si="1"/>
        <v>22469275.640000001</v>
      </c>
    </row>
    <row r="32" spans="1:7">
      <c r="A32" t="s">
        <v>114</v>
      </c>
      <c r="B32" s="26" t="s">
        <v>229</v>
      </c>
      <c r="C32" s="27">
        <v>44533843.200000003</v>
      </c>
      <c r="D32" s="24">
        <v>2015</v>
      </c>
      <c r="E32" s="24" t="s">
        <v>215</v>
      </c>
      <c r="F32" s="28">
        <f t="shared" ca="1" si="0"/>
        <v>8917479.6400000006</v>
      </c>
      <c r="G32" s="27">
        <f t="shared" ca="1" si="1"/>
        <v>35616363.560000002</v>
      </c>
    </row>
    <row r="33" spans="1:7" ht="30" customHeight="1">
      <c r="A33" t="s">
        <v>114</v>
      </c>
      <c r="B33" s="26" t="s">
        <v>230</v>
      </c>
      <c r="C33" s="27">
        <v>60960345.599999987</v>
      </c>
      <c r="D33" s="24">
        <v>2015</v>
      </c>
      <c r="E33" s="24" t="s">
        <v>199</v>
      </c>
      <c r="F33" s="28">
        <f t="shared" ca="1" si="0"/>
        <v>12192206.119999997</v>
      </c>
      <c r="G33" s="27">
        <f t="shared" ca="1" si="1"/>
        <v>48768139.479999989</v>
      </c>
    </row>
    <row r="34" spans="1:7">
      <c r="A34" t="s">
        <v>114</v>
      </c>
      <c r="B34" s="26" t="s">
        <v>231</v>
      </c>
      <c r="C34" s="27">
        <v>77386848</v>
      </c>
      <c r="D34" s="24">
        <v>2015</v>
      </c>
      <c r="E34" s="24" t="s">
        <v>199</v>
      </c>
      <c r="F34" s="28">
        <f t="shared" ca="1" si="0"/>
        <v>15498403.600000001</v>
      </c>
      <c r="G34" s="27">
        <f t="shared" ca="1" si="1"/>
        <v>61888444.399999999</v>
      </c>
    </row>
    <row r="35" spans="1:7">
      <c r="A35" t="s">
        <v>114</v>
      </c>
      <c r="B35" s="26" t="s">
        <v>232</v>
      </c>
      <c r="C35" s="27">
        <v>93813350.399999991</v>
      </c>
      <c r="D35" s="24">
        <v>2015</v>
      </c>
      <c r="E35" s="24" t="s">
        <v>199</v>
      </c>
      <c r="F35" s="28">
        <f t="shared" ca="1" si="0"/>
        <v>18769238.079999998</v>
      </c>
      <c r="G35" s="27">
        <f t="shared" ca="1" si="1"/>
        <v>75044112.319999993</v>
      </c>
    </row>
    <row r="36" spans="1:7" ht="30" customHeight="1">
      <c r="A36" t="s">
        <v>114</v>
      </c>
      <c r="B36" s="26" t="s">
        <v>233</v>
      </c>
      <c r="C36" s="27">
        <v>110239852.8</v>
      </c>
      <c r="D36" s="24">
        <v>2015</v>
      </c>
      <c r="E36" s="24" t="s">
        <v>199</v>
      </c>
      <c r="F36" s="28">
        <f t="shared" ca="1" si="0"/>
        <v>22049968.560000002</v>
      </c>
      <c r="G36" s="27">
        <f t="shared" ca="1" si="1"/>
        <v>88189884.239999995</v>
      </c>
    </row>
    <row r="37" spans="1:7">
      <c r="A37" t="s">
        <v>114</v>
      </c>
      <c r="B37" s="26" t="s">
        <v>234</v>
      </c>
      <c r="C37" s="27">
        <v>126666355.2</v>
      </c>
      <c r="D37" s="24">
        <v>2015</v>
      </c>
      <c r="E37" s="24" t="s">
        <v>199</v>
      </c>
      <c r="F37" s="28">
        <f t="shared" ca="1" si="0"/>
        <v>25347692.040000003</v>
      </c>
      <c r="G37" s="27">
        <f t="shared" ca="1" si="1"/>
        <v>101318663.16</v>
      </c>
    </row>
    <row r="38" spans="1:7">
      <c r="A38" t="s">
        <v>114</v>
      </c>
      <c r="B38" s="26" t="s">
        <v>235</v>
      </c>
      <c r="C38" s="27">
        <v>143092857.59999999</v>
      </c>
      <c r="D38" s="24">
        <v>2015</v>
      </c>
      <c r="E38" s="24" t="s">
        <v>215</v>
      </c>
      <c r="F38" s="28">
        <f t="shared" ca="1" si="0"/>
        <v>28626438.52</v>
      </c>
      <c r="G38" s="27">
        <f t="shared" ca="1" si="1"/>
        <v>114466419.08</v>
      </c>
    </row>
    <row r="39" spans="1:7" ht="30" customHeight="1">
      <c r="A39" t="s">
        <v>114</v>
      </c>
      <c r="B39" s="26" t="s">
        <v>236</v>
      </c>
      <c r="C39" s="27">
        <v>26448576</v>
      </c>
      <c r="D39" s="24">
        <v>2015</v>
      </c>
      <c r="E39" s="24" t="s">
        <v>215</v>
      </c>
      <c r="F39" s="28">
        <f t="shared" ca="1" si="0"/>
        <v>5308892.2</v>
      </c>
      <c r="G39" s="27">
        <f t="shared" ca="1" si="1"/>
        <v>21139683.800000001</v>
      </c>
    </row>
    <row r="40" spans="1:7">
      <c r="A40" t="s">
        <v>114</v>
      </c>
      <c r="B40" s="26" t="s">
        <v>237</v>
      </c>
      <c r="C40" s="27">
        <v>42727238.399999999</v>
      </c>
      <c r="D40" s="24">
        <v>2015</v>
      </c>
      <c r="E40" s="24" t="s">
        <v>215</v>
      </c>
      <c r="F40" s="28">
        <f t="shared" ca="1" si="0"/>
        <v>8562736.6799999997</v>
      </c>
      <c r="G40" s="27">
        <f t="shared" ca="1" si="1"/>
        <v>34164501.719999999</v>
      </c>
    </row>
    <row r="41" spans="1:7">
      <c r="A41" t="s">
        <v>114</v>
      </c>
      <c r="B41" s="26" t="s">
        <v>238</v>
      </c>
      <c r="C41" s="27">
        <v>57675340.799999997</v>
      </c>
      <c r="D41" s="24">
        <v>2015</v>
      </c>
      <c r="E41" s="24" t="s">
        <v>215</v>
      </c>
      <c r="F41" s="28">
        <f t="shared" ca="1" si="0"/>
        <v>11546425.16</v>
      </c>
      <c r="G41" s="27">
        <f t="shared" ca="1" si="1"/>
        <v>46128915.640000001</v>
      </c>
    </row>
    <row r="42" spans="1:7">
      <c r="A42" t="s">
        <v>114</v>
      </c>
      <c r="B42" s="26" t="s">
        <v>239</v>
      </c>
      <c r="C42" s="27">
        <v>74101843.200000003</v>
      </c>
      <c r="D42" s="24">
        <v>2015</v>
      </c>
      <c r="E42" s="24" t="s">
        <v>215</v>
      </c>
      <c r="F42" s="28">
        <f t="shared" ca="1" si="0"/>
        <v>14822149.640000001</v>
      </c>
      <c r="G42" s="27">
        <f t="shared" ca="1" si="1"/>
        <v>59279693.560000002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44"/>
  <sheetViews>
    <sheetView tabSelected="1" workbookViewId="0">
      <selection activeCell="F15" sqref="F15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29" t="s">
        <v>25</v>
      </c>
      <c r="C2" s="29" t="s">
        <v>26</v>
      </c>
      <c r="D2" s="29" t="s">
        <v>94</v>
      </c>
      <c r="E2" s="30" t="s">
        <v>240</v>
      </c>
      <c r="F2" s="30" t="s">
        <v>241</v>
      </c>
    </row>
    <row r="3" spans="1:6">
      <c r="A3" t="s">
        <v>114</v>
      </c>
      <c r="B3" s="29" t="s">
        <v>43</v>
      </c>
      <c r="C3" s="29">
        <v>8</v>
      </c>
      <c r="D3" s="29">
        <v>3</v>
      </c>
      <c r="E3" s="31">
        <v>45520</v>
      </c>
      <c r="F3" s="31">
        <f t="shared" ref="F3:F8" si="0">EDATE(E3, 24)</f>
        <v>46250</v>
      </c>
    </row>
    <row r="4" spans="1:6">
      <c r="A4" t="s">
        <v>114</v>
      </c>
      <c r="B4" s="29" t="s">
        <v>46</v>
      </c>
      <c r="C4" s="29">
        <v>9</v>
      </c>
      <c r="D4" s="29">
        <v>4</v>
      </c>
      <c r="E4" s="31">
        <v>45521</v>
      </c>
      <c r="F4" s="31">
        <f t="shared" si="0"/>
        <v>46251</v>
      </c>
    </row>
    <row r="5" spans="1:6">
      <c r="A5" t="s">
        <v>114</v>
      </c>
      <c r="B5" s="29" t="s">
        <v>47</v>
      </c>
      <c r="C5" s="29">
        <v>10</v>
      </c>
      <c r="D5" s="29"/>
      <c r="E5" s="31">
        <v>45491</v>
      </c>
      <c r="F5" s="31">
        <f t="shared" si="0"/>
        <v>46221</v>
      </c>
    </row>
    <row r="6" spans="1:6">
      <c r="A6" t="s">
        <v>114</v>
      </c>
      <c r="B6" s="29" t="s">
        <v>48</v>
      </c>
      <c r="C6" s="29">
        <v>11</v>
      </c>
      <c r="D6" s="29"/>
      <c r="E6" s="31">
        <v>43935</v>
      </c>
      <c r="F6" s="31">
        <f t="shared" si="0"/>
        <v>44665</v>
      </c>
    </row>
    <row r="7" spans="1:6">
      <c r="A7" t="s">
        <v>114</v>
      </c>
      <c r="B7" s="29" t="s">
        <v>51</v>
      </c>
      <c r="C7" s="29">
        <v>12</v>
      </c>
      <c r="D7" s="29">
        <v>2</v>
      </c>
      <c r="E7" s="31">
        <v>44393</v>
      </c>
      <c r="F7" s="31">
        <f t="shared" si="0"/>
        <v>45123</v>
      </c>
    </row>
    <row r="8" spans="1:6">
      <c r="A8" t="s">
        <v>114</v>
      </c>
      <c r="B8" s="29" t="s">
        <v>52</v>
      </c>
      <c r="C8" s="29">
        <v>13</v>
      </c>
      <c r="D8" s="29"/>
      <c r="E8" s="31">
        <v>44393</v>
      </c>
      <c r="F8" s="31">
        <f t="shared" si="0"/>
        <v>45123</v>
      </c>
    </row>
    <row r="43" spans="2:6">
      <c r="B43" s="29" t="s">
        <v>242</v>
      </c>
      <c r="C43" s="29">
        <v>6</v>
      </c>
      <c r="D43" s="29">
        <v>1</v>
      </c>
      <c r="E43" s="31">
        <v>45549</v>
      </c>
      <c r="F43" s="31">
        <f>EDATE(E43, 24)</f>
        <v>46279</v>
      </c>
    </row>
    <row r="44" spans="2:6">
      <c r="B44" s="29" t="s">
        <v>243</v>
      </c>
      <c r="C44" s="29">
        <v>7</v>
      </c>
      <c r="D44" s="29">
        <v>2</v>
      </c>
      <c r="E44" s="31">
        <v>45550</v>
      </c>
      <c r="F44" s="31">
        <f>EDATE(E44,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workbookViewId="0"/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244</v>
      </c>
      <c r="G1" s="8" t="s">
        <v>245</v>
      </c>
      <c r="H1" s="8" t="s">
        <v>246</v>
      </c>
    </row>
    <row r="2" spans="1:8">
      <c r="A2" t="s">
        <v>114</v>
      </c>
      <c r="B2" s="8" t="s">
        <v>30</v>
      </c>
      <c r="C2" s="8">
        <v>1</v>
      </c>
      <c r="D2" s="8">
        <v>1</v>
      </c>
      <c r="E2" s="5">
        <v>4</v>
      </c>
      <c r="F2" s="3" t="s">
        <v>247</v>
      </c>
      <c r="H2" t="s">
        <v>248</v>
      </c>
    </row>
    <row r="3" spans="1:8">
      <c r="A3" t="s">
        <v>114</v>
      </c>
      <c r="B3" s="8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247</v>
      </c>
      <c r="H3" t="s">
        <v>248</v>
      </c>
    </row>
    <row r="4" spans="1:8">
      <c r="A4" t="s">
        <v>114</v>
      </c>
      <c r="B4" s="8" t="s">
        <v>36</v>
      </c>
      <c r="C4" s="8">
        <f t="shared" si="0"/>
        <v>3</v>
      </c>
      <c r="D4" s="8">
        <v>3</v>
      </c>
      <c r="E4" s="5">
        <v>10</v>
      </c>
      <c r="F4" s="3" t="s">
        <v>249</v>
      </c>
      <c r="H4" t="s">
        <v>250</v>
      </c>
    </row>
    <row r="5" spans="1:8">
      <c r="A5" t="s">
        <v>114</v>
      </c>
      <c r="B5" s="8" t="s">
        <v>37</v>
      </c>
      <c r="C5" s="8">
        <f t="shared" si="0"/>
        <v>4</v>
      </c>
      <c r="D5" s="8">
        <v>4</v>
      </c>
      <c r="E5" s="5">
        <v>11</v>
      </c>
      <c r="F5" s="3" t="s">
        <v>247</v>
      </c>
      <c r="H5" t="s">
        <v>251</v>
      </c>
    </row>
    <row r="6" spans="1:8">
      <c r="A6" t="s">
        <v>114</v>
      </c>
      <c r="B6" s="8" t="s">
        <v>38</v>
      </c>
      <c r="C6" s="8">
        <f t="shared" si="0"/>
        <v>5</v>
      </c>
      <c r="D6" s="8">
        <v>5</v>
      </c>
      <c r="E6" s="5">
        <v>13</v>
      </c>
      <c r="F6" s="3" t="s">
        <v>249</v>
      </c>
      <c r="H6" t="s">
        <v>250</v>
      </c>
    </row>
    <row r="7" spans="1:8">
      <c r="A7" t="s">
        <v>114</v>
      </c>
      <c r="B7" s="8" t="s">
        <v>41</v>
      </c>
      <c r="C7" s="8">
        <f t="shared" si="0"/>
        <v>6</v>
      </c>
      <c r="D7" s="8">
        <f t="shared" ref="D7:D51" si="1">D2</f>
        <v>1</v>
      </c>
      <c r="E7" s="5">
        <v>5</v>
      </c>
      <c r="F7" s="3" t="s">
        <v>252</v>
      </c>
      <c r="H7" t="s">
        <v>251</v>
      </c>
    </row>
    <row r="8" spans="1:8">
      <c r="A8" t="s">
        <v>114</v>
      </c>
      <c r="B8" s="8" t="s">
        <v>42</v>
      </c>
      <c r="C8" s="8">
        <f t="shared" si="0"/>
        <v>7</v>
      </c>
      <c r="D8" s="8">
        <f t="shared" si="1"/>
        <v>2</v>
      </c>
      <c r="E8" s="5">
        <v>7</v>
      </c>
      <c r="F8" s="3" t="s">
        <v>247</v>
      </c>
      <c r="H8" t="s">
        <v>253</v>
      </c>
    </row>
    <row r="9" spans="1:8">
      <c r="A9" t="s">
        <v>114</v>
      </c>
      <c r="B9" s="8" t="s">
        <v>43</v>
      </c>
      <c r="C9" s="8">
        <f t="shared" si="0"/>
        <v>8</v>
      </c>
      <c r="D9" s="8">
        <f t="shared" si="1"/>
        <v>3</v>
      </c>
      <c r="E9" s="5">
        <v>10</v>
      </c>
      <c r="F9" s="3" t="s">
        <v>247</v>
      </c>
      <c r="H9" t="s">
        <v>251</v>
      </c>
    </row>
    <row r="10" spans="1:8">
      <c r="A10" t="s">
        <v>114</v>
      </c>
      <c r="B10" s="8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247</v>
      </c>
      <c r="H10" t="s">
        <v>251</v>
      </c>
    </row>
    <row r="11" spans="1:8">
      <c r="A11" t="s">
        <v>114</v>
      </c>
      <c r="B11" s="8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252</v>
      </c>
      <c r="H11" t="s">
        <v>251</v>
      </c>
    </row>
    <row r="12" spans="1:8">
      <c r="A12" t="s">
        <v>114</v>
      </c>
      <c r="B12" s="8" t="s">
        <v>48</v>
      </c>
      <c r="C12" s="8">
        <f t="shared" si="0"/>
        <v>11</v>
      </c>
      <c r="D12" s="8">
        <f t="shared" si="1"/>
        <v>1</v>
      </c>
      <c r="E12" s="5">
        <v>6</v>
      </c>
      <c r="F12" s="3" t="s">
        <v>254</v>
      </c>
    </row>
    <row r="13" spans="1:8">
      <c r="A13" t="s">
        <v>114</v>
      </c>
      <c r="B13" s="8" t="s">
        <v>51</v>
      </c>
      <c r="C13" s="8">
        <f t="shared" si="0"/>
        <v>12</v>
      </c>
      <c r="D13" s="8">
        <f t="shared" si="1"/>
        <v>2</v>
      </c>
      <c r="E13" s="5">
        <v>7</v>
      </c>
      <c r="F13" s="3" t="s">
        <v>247</v>
      </c>
      <c r="H13" t="s">
        <v>248</v>
      </c>
    </row>
    <row r="14" spans="1:8">
      <c r="A14" t="s">
        <v>114</v>
      </c>
      <c r="B14" s="8" t="s">
        <v>52</v>
      </c>
      <c r="C14" s="8">
        <f t="shared" si="0"/>
        <v>13</v>
      </c>
      <c r="D14" s="8">
        <f t="shared" si="1"/>
        <v>3</v>
      </c>
      <c r="E14" s="5">
        <v>10</v>
      </c>
      <c r="F14" s="3" t="s">
        <v>255</v>
      </c>
    </row>
    <row r="15" spans="1:8">
      <c r="A15" t="s">
        <v>114</v>
      </c>
      <c r="B15" s="8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255</v>
      </c>
    </row>
    <row r="16" spans="1:8">
      <c r="A16" t="s">
        <v>114</v>
      </c>
      <c r="B16" s="8" t="s">
        <v>54</v>
      </c>
      <c r="C16" s="8">
        <f t="shared" si="0"/>
        <v>15</v>
      </c>
      <c r="D16" s="8">
        <f t="shared" si="1"/>
        <v>5</v>
      </c>
      <c r="E16" s="5">
        <v>13</v>
      </c>
      <c r="F16" s="3" t="s">
        <v>254</v>
      </c>
    </row>
    <row r="17" spans="1:8">
      <c r="A17" t="s">
        <v>114</v>
      </c>
      <c r="B17" s="8" t="s">
        <v>55</v>
      </c>
      <c r="C17" s="8">
        <f t="shared" si="0"/>
        <v>16</v>
      </c>
      <c r="D17" s="8">
        <f t="shared" si="1"/>
        <v>1</v>
      </c>
      <c r="E17" s="5">
        <v>6</v>
      </c>
      <c r="F17" s="3" t="s">
        <v>247</v>
      </c>
      <c r="H17" t="s">
        <v>248</v>
      </c>
    </row>
    <row r="18" spans="1:8">
      <c r="A18" t="s">
        <v>114</v>
      </c>
      <c r="B18" s="8" t="s">
        <v>56</v>
      </c>
      <c r="C18" s="8">
        <f t="shared" si="0"/>
        <v>17</v>
      </c>
      <c r="D18" s="8">
        <f t="shared" si="1"/>
        <v>2</v>
      </c>
      <c r="E18" s="5">
        <v>8</v>
      </c>
      <c r="F18" s="3" t="s">
        <v>254</v>
      </c>
    </row>
    <row r="19" spans="1:8">
      <c r="A19" t="s">
        <v>114</v>
      </c>
      <c r="B19" s="8" t="s">
        <v>57</v>
      </c>
      <c r="C19" s="8">
        <f t="shared" si="0"/>
        <v>18</v>
      </c>
      <c r="D19" s="8">
        <f t="shared" si="1"/>
        <v>3</v>
      </c>
      <c r="E19" s="5">
        <v>10</v>
      </c>
      <c r="F19" s="3" t="s">
        <v>256</v>
      </c>
    </row>
    <row r="20" spans="1:8">
      <c r="A20" t="s">
        <v>114</v>
      </c>
      <c r="B20" s="8" t="s">
        <v>58</v>
      </c>
      <c r="C20" s="8">
        <f t="shared" si="0"/>
        <v>19</v>
      </c>
      <c r="D20" s="8">
        <f t="shared" si="1"/>
        <v>4</v>
      </c>
      <c r="E20" s="5">
        <v>11</v>
      </c>
      <c r="F20" s="3" t="s">
        <v>257</v>
      </c>
    </row>
    <row r="21" spans="1:8">
      <c r="A21" t="s">
        <v>114</v>
      </c>
      <c r="B21" s="8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258</v>
      </c>
    </row>
    <row r="22" spans="1:8">
      <c r="A22" t="s">
        <v>114</v>
      </c>
      <c r="B22" s="8" t="s">
        <v>62</v>
      </c>
      <c r="C22" s="8">
        <f t="shared" si="0"/>
        <v>21</v>
      </c>
      <c r="D22" s="8">
        <f t="shared" si="1"/>
        <v>1</v>
      </c>
      <c r="E22" s="5">
        <v>5</v>
      </c>
      <c r="F22" s="3" t="s">
        <v>254</v>
      </c>
    </row>
    <row r="23" spans="1:8">
      <c r="A23" t="s">
        <v>114</v>
      </c>
      <c r="B23" s="8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247</v>
      </c>
    </row>
    <row r="24" spans="1:8">
      <c r="A24" t="s">
        <v>114</v>
      </c>
      <c r="B24" s="8" t="s">
        <v>64</v>
      </c>
      <c r="C24" s="8">
        <f t="shared" si="0"/>
        <v>23</v>
      </c>
      <c r="D24" s="8">
        <f t="shared" si="1"/>
        <v>3</v>
      </c>
      <c r="E24" s="5">
        <v>10</v>
      </c>
      <c r="F24" s="3" t="s">
        <v>254</v>
      </c>
    </row>
    <row r="25" spans="1:8">
      <c r="A25" t="s">
        <v>114</v>
      </c>
      <c r="B25" s="8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259</v>
      </c>
    </row>
    <row r="26" spans="1:8">
      <c r="A26" t="s">
        <v>114</v>
      </c>
      <c r="B26" s="8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255</v>
      </c>
    </row>
    <row r="27" spans="1:8">
      <c r="A27" t="s">
        <v>114</v>
      </c>
      <c r="B27" s="8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254</v>
      </c>
    </row>
    <row r="28" spans="1:8">
      <c r="A28" t="s">
        <v>114</v>
      </c>
      <c r="B28" s="8" t="s">
        <v>70</v>
      </c>
      <c r="C28" s="8">
        <f t="shared" si="0"/>
        <v>27</v>
      </c>
      <c r="D28" s="8">
        <f t="shared" si="1"/>
        <v>2</v>
      </c>
      <c r="E28" s="5">
        <v>8</v>
      </c>
      <c r="F28" s="3" t="s">
        <v>247</v>
      </c>
      <c r="H28" t="s">
        <v>251</v>
      </c>
    </row>
    <row r="29" spans="1:8">
      <c r="A29" t="s">
        <v>114</v>
      </c>
      <c r="B29" s="8" t="s">
        <v>71</v>
      </c>
      <c r="C29" s="8">
        <f t="shared" si="0"/>
        <v>28</v>
      </c>
      <c r="D29" s="8">
        <f t="shared" si="1"/>
        <v>3</v>
      </c>
      <c r="E29" s="5">
        <v>10</v>
      </c>
      <c r="F29" s="3" t="s">
        <v>247</v>
      </c>
      <c r="H29" t="s">
        <v>251</v>
      </c>
    </row>
    <row r="30" spans="1:8">
      <c r="A30" t="s">
        <v>114</v>
      </c>
      <c r="B30" s="8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255</v>
      </c>
    </row>
    <row r="31" spans="1:8">
      <c r="A31" t="s">
        <v>114</v>
      </c>
      <c r="B31" s="8" t="s">
        <v>73</v>
      </c>
      <c r="C31" s="8">
        <f t="shared" si="0"/>
        <v>30</v>
      </c>
      <c r="D31" s="8">
        <f t="shared" si="1"/>
        <v>5</v>
      </c>
      <c r="E31" s="5">
        <v>13</v>
      </c>
      <c r="F31" s="3" t="s">
        <v>247</v>
      </c>
    </row>
    <row r="32" spans="1:8">
      <c r="A32" t="s">
        <v>114</v>
      </c>
      <c r="B32" s="8" t="s">
        <v>74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255</v>
      </c>
    </row>
    <row r="33" spans="1:8">
      <c r="A33" t="s">
        <v>114</v>
      </c>
      <c r="B33" s="8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247</v>
      </c>
      <c r="H33" t="s">
        <v>248</v>
      </c>
    </row>
    <row r="34" spans="1:8">
      <c r="A34" t="s">
        <v>114</v>
      </c>
      <c r="B34" s="8" t="s">
        <v>76</v>
      </c>
      <c r="C34" s="8">
        <f t="shared" si="0"/>
        <v>33</v>
      </c>
      <c r="D34" s="8">
        <f t="shared" si="1"/>
        <v>3</v>
      </c>
      <c r="E34" s="5">
        <v>10</v>
      </c>
      <c r="F34" s="3" t="s">
        <v>247</v>
      </c>
      <c r="H34" t="s">
        <v>248</v>
      </c>
    </row>
    <row r="35" spans="1:8">
      <c r="A35" t="s">
        <v>114</v>
      </c>
      <c r="B35" s="8" t="s">
        <v>77</v>
      </c>
      <c r="C35" s="8">
        <f t="shared" ref="C35:C51" si="2">C34+1</f>
        <v>34</v>
      </c>
      <c r="D35" s="8">
        <f t="shared" si="1"/>
        <v>4</v>
      </c>
      <c r="E35" s="5">
        <v>12</v>
      </c>
      <c r="F35" s="3" t="s">
        <v>247</v>
      </c>
      <c r="H35" t="s">
        <v>248</v>
      </c>
    </row>
    <row r="36" spans="1:8">
      <c r="A36" t="s">
        <v>114</v>
      </c>
      <c r="B36" s="8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247</v>
      </c>
      <c r="H36" t="s">
        <v>251</v>
      </c>
    </row>
    <row r="37" spans="1:8">
      <c r="A37" t="s">
        <v>114</v>
      </c>
      <c r="B37" s="8" t="s">
        <v>79</v>
      </c>
      <c r="C37" s="8">
        <f t="shared" si="2"/>
        <v>36</v>
      </c>
      <c r="D37" s="8">
        <f t="shared" si="1"/>
        <v>1</v>
      </c>
      <c r="E37" s="5">
        <v>6</v>
      </c>
      <c r="F37" s="3" t="s">
        <v>247</v>
      </c>
    </row>
    <row r="38" spans="1:8">
      <c r="A38" t="s">
        <v>114</v>
      </c>
      <c r="B38" s="8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254</v>
      </c>
    </row>
    <row r="39" spans="1:8">
      <c r="A39" t="s">
        <v>114</v>
      </c>
      <c r="B39" s="8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247</v>
      </c>
    </row>
    <row r="40" spans="1:8">
      <c r="A40" t="s">
        <v>114</v>
      </c>
      <c r="B40" s="8" t="s">
        <v>80</v>
      </c>
      <c r="C40" s="8">
        <f t="shared" si="2"/>
        <v>39</v>
      </c>
      <c r="D40" s="8">
        <f t="shared" si="1"/>
        <v>4</v>
      </c>
      <c r="E40" s="5">
        <v>12</v>
      </c>
      <c r="F40" s="3" t="s">
        <v>247</v>
      </c>
      <c r="H40" t="s">
        <v>251</v>
      </c>
    </row>
    <row r="41" spans="1:8">
      <c r="A41" t="s">
        <v>114</v>
      </c>
      <c r="B41" s="8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247</v>
      </c>
      <c r="H41" t="s">
        <v>251</v>
      </c>
    </row>
    <row r="42" spans="1:8">
      <c r="A42" t="s">
        <v>114</v>
      </c>
      <c r="B42" s="8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255</v>
      </c>
    </row>
    <row r="43" spans="1:8">
      <c r="A43" t="s">
        <v>114</v>
      </c>
      <c r="B43" s="8" t="s">
        <v>82</v>
      </c>
      <c r="C43" s="8">
        <f t="shared" si="2"/>
        <v>42</v>
      </c>
      <c r="D43" s="8">
        <f t="shared" si="1"/>
        <v>2</v>
      </c>
      <c r="E43" s="5">
        <v>9</v>
      </c>
      <c r="F43" s="3" t="s">
        <v>254</v>
      </c>
    </row>
    <row r="44" spans="1:8">
      <c r="A44" t="s">
        <v>114</v>
      </c>
      <c r="B44" s="8" t="s">
        <v>83</v>
      </c>
      <c r="C44" s="8">
        <f t="shared" si="2"/>
        <v>43</v>
      </c>
      <c r="D44" s="8">
        <f t="shared" si="1"/>
        <v>3</v>
      </c>
      <c r="E44" s="5">
        <v>10</v>
      </c>
      <c r="F44" s="3" t="s">
        <v>257</v>
      </c>
    </row>
    <row r="45" spans="1:8">
      <c r="A45" t="s">
        <v>114</v>
      </c>
      <c r="B45" s="8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247</v>
      </c>
    </row>
    <row r="46" spans="1:8">
      <c r="A46" t="s">
        <v>114</v>
      </c>
      <c r="B46" s="8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254</v>
      </c>
    </row>
    <row r="47" spans="1:8">
      <c r="A47" t="s">
        <v>114</v>
      </c>
      <c r="B47" s="8" t="s">
        <v>87</v>
      </c>
      <c r="C47" s="8">
        <f t="shared" si="2"/>
        <v>46</v>
      </c>
      <c r="D47" s="8">
        <f t="shared" si="1"/>
        <v>1</v>
      </c>
      <c r="E47" s="5">
        <v>5</v>
      </c>
      <c r="F47" s="3" t="s">
        <v>257</v>
      </c>
    </row>
    <row r="48" spans="1:8">
      <c r="A48" t="s">
        <v>114</v>
      </c>
      <c r="B48" s="8" t="s">
        <v>89</v>
      </c>
      <c r="C48" s="8">
        <f t="shared" si="2"/>
        <v>47</v>
      </c>
      <c r="D48" s="8">
        <f t="shared" si="1"/>
        <v>2</v>
      </c>
      <c r="E48" s="5">
        <v>9</v>
      </c>
      <c r="F48" s="3" t="s">
        <v>260</v>
      </c>
    </row>
    <row r="49" spans="1:6">
      <c r="A49" t="s">
        <v>114</v>
      </c>
      <c r="B49" s="8" t="s">
        <v>90</v>
      </c>
      <c r="C49" s="8">
        <f t="shared" si="2"/>
        <v>48</v>
      </c>
      <c r="D49" s="8">
        <f t="shared" si="1"/>
        <v>3</v>
      </c>
      <c r="E49" s="5">
        <v>10</v>
      </c>
      <c r="F49" s="3" t="s">
        <v>254</v>
      </c>
    </row>
    <row r="50" spans="1:6">
      <c r="A50" t="s">
        <v>114</v>
      </c>
      <c r="B50" s="8" t="s">
        <v>91</v>
      </c>
      <c r="C50" s="8">
        <f t="shared" si="2"/>
        <v>49</v>
      </c>
      <c r="D50" s="8">
        <f t="shared" si="1"/>
        <v>4</v>
      </c>
      <c r="E50" s="5">
        <v>12</v>
      </c>
      <c r="F50" s="3" t="s">
        <v>256</v>
      </c>
    </row>
    <row r="51" spans="1:6">
      <c r="A51" t="s">
        <v>114</v>
      </c>
      <c r="B51" s="8" t="s">
        <v>92</v>
      </c>
      <c r="C51" s="8">
        <f t="shared" si="2"/>
        <v>50</v>
      </c>
      <c r="D51" s="8">
        <f t="shared" si="1"/>
        <v>5</v>
      </c>
      <c r="E51" s="5">
        <v>13</v>
      </c>
      <c r="F51" s="3" t="s">
        <v>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J22" sqref="H1:J22"/>
    </sheetView>
  </sheetViews>
  <sheetFormatPr defaultRowHeight="15"/>
  <sheetData>
    <row r="1" spans="1:5" ht="30" customHeight="1">
      <c r="A1" s="32" t="s">
        <v>261</v>
      </c>
      <c r="B1" s="32" t="s">
        <v>262</v>
      </c>
      <c r="C1" s="32" t="s">
        <v>263</v>
      </c>
      <c r="D1" s="32" t="s">
        <v>264</v>
      </c>
      <c r="E1" s="33" t="s">
        <v>265</v>
      </c>
    </row>
    <row r="2" spans="1:5">
      <c r="A2" t="s">
        <v>266</v>
      </c>
      <c r="B2" t="s">
        <v>267</v>
      </c>
      <c r="C2" t="s">
        <v>266</v>
      </c>
      <c r="D2">
        <v>21</v>
      </c>
      <c r="E2">
        <v>1</v>
      </c>
    </row>
    <row r="3" spans="1:5">
      <c r="A3" t="s">
        <v>268</v>
      </c>
      <c r="B3" t="s">
        <v>269</v>
      </c>
      <c r="C3" t="s">
        <v>268</v>
      </c>
      <c r="D3">
        <v>20</v>
      </c>
      <c r="E3">
        <v>2</v>
      </c>
    </row>
    <row r="4" spans="1:5">
      <c r="A4" t="s">
        <v>259</v>
      </c>
      <c r="B4" t="s">
        <v>270</v>
      </c>
      <c r="C4" t="s">
        <v>259</v>
      </c>
      <c r="D4">
        <v>19</v>
      </c>
      <c r="E4">
        <v>3</v>
      </c>
    </row>
    <row r="5" spans="1:5">
      <c r="A5" t="s">
        <v>249</v>
      </c>
      <c r="B5" t="s">
        <v>250</v>
      </c>
      <c r="C5" t="s">
        <v>249</v>
      </c>
      <c r="D5">
        <v>18</v>
      </c>
      <c r="E5">
        <v>4</v>
      </c>
    </row>
    <row r="6" spans="1:5">
      <c r="A6" t="s">
        <v>252</v>
      </c>
      <c r="B6" t="s">
        <v>251</v>
      </c>
      <c r="C6" t="s">
        <v>252</v>
      </c>
      <c r="D6">
        <v>17</v>
      </c>
      <c r="E6">
        <v>5</v>
      </c>
    </row>
    <row r="7" spans="1:5">
      <c r="A7" t="s">
        <v>247</v>
      </c>
      <c r="B7" t="s">
        <v>248</v>
      </c>
      <c r="C7" t="s">
        <v>247</v>
      </c>
      <c r="D7">
        <v>16</v>
      </c>
      <c r="E7">
        <v>6</v>
      </c>
    </row>
    <row r="8" spans="1:5">
      <c r="A8" t="s">
        <v>256</v>
      </c>
      <c r="B8" t="s">
        <v>253</v>
      </c>
      <c r="C8" t="s">
        <v>256</v>
      </c>
      <c r="D8">
        <v>15</v>
      </c>
      <c r="E8">
        <v>7</v>
      </c>
    </row>
    <row r="9" spans="1:5">
      <c r="A9" t="s">
        <v>255</v>
      </c>
      <c r="B9" t="s">
        <v>271</v>
      </c>
      <c r="C9" t="s">
        <v>255</v>
      </c>
      <c r="D9">
        <v>14</v>
      </c>
      <c r="E9">
        <v>8</v>
      </c>
    </row>
    <row r="10" spans="1:5">
      <c r="A10" t="s">
        <v>254</v>
      </c>
      <c r="B10" t="s">
        <v>272</v>
      </c>
      <c r="C10" t="s">
        <v>254</v>
      </c>
      <c r="D10">
        <v>13</v>
      </c>
      <c r="E10">
        <v>9</v>
      </c>
    </row>
    <row r="11" spans="1:5">
      <c r="A11" t="s">
        <v>273</v>
      </c>
      <c r="B11" t="s">
        <v>274</v>
      </c>
      <c r="C11" t="s">
        <v>273</v>
      </c>
      <c r="D11">
        <v>12</v>
      </c>
      <c r="E11">
        <v>10</v>
      </c>
    </row>
    <row r="12" spans="1:5">
      <c r="A12" t="s">
        <v>260</v>
      </c>
      <c r="B12" t="s">
        <v>275</v>
      </c>
      <c r="C12" t="s">
        <v>260</v>
      </c>
      <c r="D12">
        <v>11</v>
      </c>
      <c r="E12">
        <v>11</v>
      </c>
    </row>
    <row r="13" spans="1:5">
      <c r="A13" t="s">
        <v>276</v>
      </c>
      <c r="B13" t="s">
        <v>277</v>
      </c>
      <c r="C13" t="s">
        <v>276</v>
      </c>
      <c r="D13">
        <v>10</v>
      </c>
      <c r="E13">
        <v>12</v>
      </c>
    </row>
    <row r="14" spans="1:5">
      <c r="A14" t="s">
        <v>278</v>
      </c>
      <c r="B14" t="s">
        <v>279</v>
      </c>
      <c r="C14" t="s">
        <v>278</v>
      </c>
      <c r="D14">
        <v>9</v>
      </c>
      <c r="E14">
        <v>13</v>
      </c>
    </row>
    <row r="15" spans="1:5">
      <c r="A15" t="s">
        <v>258</v>
      </c>
      <c r="B15" t="s">
        <v>280</v>
      </c>
      <c r="C15" t="s">
        <v>258</v>
      </c>
      <c r="D15">
        <v>8</v>
      </c>
      <c r="E15">
        <v>14</v>
      </c>
    </row>
    <row r="16" spans="1:5">
      <c r="A16" t="s">
        <v>281</v>
      </c>
      <c r="B16" t="s">
        <v>282</v>
      </c>
      <c r="C16" t="s">
        <v>281</v>
      </c>
      <c r="D16">
        <v>7</v>
      </c>
      <c r="E16">
        <v>15</v>
      </c>
    </row>
    <row r="17" spans="1:5">
      <c r="A17" t="s">
        <v>283</v>
      </c>
      <c r="B17" t="s">
        <v>284</v>
      </c>
      <c r="C17" t="s">
        <v>283</v>
      </c>
      <c r="D17">
        <v>6</v>
      </c>
      <c r="E17">
        <v>16</v>
      </c>
    </row>
    <row r="18" spans="1:5">
      <c r="A18" t="s">
        <v>285</v>
      </c>
      <c r="B18" t="s">
        <v>286</v>
      </c>
      <c r="C18" t="s">
        <v>285</v>
      </c>
      <c r="D18">
        <v>5</v>
      </c>
      <c r="E18">
        <v>17</v>
      </c>
    </row>
    <row r="19" spans="1:5">
      <c r="A19" t="s">
        <v>287</v>
      </c>
      <c r="B19" t="s">
        <v>288</v>
      </c>
      <c r="C19" t="s">
        <v>287</v>
      </c>
      <c r="D19">
        <v>4</v>
      </c>
      <c r="E19">
        <v>17</v>
      </c>
    </row>
    <row r="20" spans="1:5">
      <c r="A20" t="s">
        <v>289</v>
      </c>
      <c r="B20" t="s">
        <v>290</v>
      </c>
      <c r="C20" t="s">
        <v>289</v>
      </c>
      <c r="D20">
        <v>3</v>
      </c>
      <c r="E20">
        <v>17</v>
      </c>
    </row>
    <row r="21" spans="1:5">
      <c r="A21" t="s">
        <v>291</v>
      </c>
      <c r="B21" t="s">
        <v>292</v>
      </c>
      <c r="C21" t="s">
        <v>291</v>
      </c>
      <c r="D21">
        <v>2</v>
      </c>
      <c r="E21">
        <v>17</v>
      </c>
    </row>
    <row r="22" spans="1:5">
      <c r="C22" t="s">
        <v>293</v>
      </c>
      <c r="D22">
        <v>2</v>
      </c>
      <c r="E22">
        <v>17</v>
      </c>
    </row>
    <row r="23" spans="1:5">
      <c r="A23" t="s">
        <v>294</v>
      </c>
      <c r="B23" t="s">
        <v>293</v>
      </c>
      <c r="C23" t="s">
        <v>295</v>
      </c>
      <c r="D23">
        <v>1</v>
      </c>
    </row>
    <row r="24" spans="1:5">
      <c r="A24" t="s">
        <v>296</v>
      </c>
      <c r="C24" t="s">
        <v>297</v>
      </c>
      <c r="D24">
        <v>1</v>
      </c>
    </row>
    <row r="25" spans="1:5">
      <c r="C25" t="s">
        <v>296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Lakshmi Nair</cp:lastModifiedBy>
  <cp:revision/>
  <dcterms:created xsi:type="dcterms:W3CDTF">2015-06-05T18:17:20Z</dcterms:created>
  <dcterms:modified xsi:type="dcterms:W3CDTF">2025-06-12T11:14:36Z</dcterms:modified>
  <cp:category/>
  <cp:contentStatus/>
</cp:coreProperties>
</file>