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18AE2393-E2C9-48B3-9B09-475030DA8152}" xr6:coauthVersionLast="47" xr6:coauthVersionMax="47" xr10:uidLastSave="{04D62B14-CD80-47A9-B943-23C34F291806}"/>
  <bookViews>
    <workbookView xWindow="-120" yWindow="-120" windowWidth="20730" windowHeight="11040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D" sheetId="5" r:id="rId6"/>
    <sheet name="Provision" sheetId="6" r:id="rId7"/>
    <sheet name="Fact writeen-off" sheetId="7" r:id="rId8"/>
    <sheet name="fact restructred" sheetId="8" r:id="rId9"/>
    <sheet name="rating" sheetId="9" r:id="rId10"/>
    <sheet name="Rating and PDS&amp;P_x0009_Moody's_x0009_Fitch_x0009_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6" i="9" s="1"/>
  <c r="D21" i="9" s="1"/>
  <c r="D26" i="9" s="1"/>
  <c r="D31" i="9" s="1"/>
  <c r="D36" i="9" s="1"/>
  <c r="D41" i="9" s="1"/>
  <c r="D46" i="9" s="1"/>
  <c r="D51" i="9" s="1"/>
  <c r="D10" i="9"/>
  <c r="D15" i="9" s="1"/>
  <c r="D20" i="9" s="1"/>
  <c r="D25" i="9" s="1"/>
  <c r="D30" i="9" s="1"/>
  <c r="D35" i="9" s="1"/>
  <c r="D40" i="9" s="1"/>
  <c r="D45" i="9" s="1"/>
  <c r="D50" i="9" s="1"/>
  <c r="D9" i="9"/>
  <c r="D14" i="9" s="1"/>
  <c r="D19" i="9" s="1"/>
  <c r="D24" i="9" s="1"/>
  <c r="D29" i="9" s="1"/>
  <c r="D34" i="9" s="1"/>
  <c r="D39" i="9" s="1"/>
  <c r="D44" i="9" s="1"/>
  <c r="D49" i="9" s="1"/>
  <c r="D8" i="9"/>
  <c r="D13" i="9" s="1"/>
  <c r="D18" i="9" s="1"/>
  <c r="D23" i="9" s="1"/>
  <c r="D28" i="9" s="1"/>
  <c r="D33" i="9" s="1"/>
  <c r="D38" i="9" s="1"/>
  <c r="D43" i="9" s="1"/>
  <c r="D48" i="9" s="1"/>
  <c r="D7" i="9"/>
  <c r="D12" i="9" s="1"/>
  <c r="D17" i="9" s="1"/>
  <c r="D22" i="9" s="1"/>
  <c r="D27" i="9" s="1"/>
  <c r="D32" i="9" s="1"/>
  <c r="D37" i="9" s="1"/>
  <c r="D42" i="9" s="1"/>
  <c r="D47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1" i="8"/>
  <c r="F40" i="8"/>
  <c r="F5" i="8"/>
  <c r="F4" i="8"/>
  <c r="F3" i="8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Y44" i="3" s="1"/>
  <c r="T44" i="3"/>
  <c r="F44" i="3"/>
  <c r="E44" i="3"/>
  <c r="AB44" i="3" s="1"/>
  <c r="X43" i="3"/>
  <c r="W43" i="3"/>
  <c r="V43" i="3"/>
  <c r="U43" i="3"/>
  <c r="Y43" i="3" s="1"/>
  <c r="T43" i="3"/>
  <c r="F43" i="3"/>
  <c r="E43" i="3"/>
  <c r="AB43" i="3" s="1"/>
  <c r="X42" i="3"/>
  <c r="W42" i="3"/>
  <c r="V42" i="3"/>
  <c r="U42" i="3"/>
  <c r="Y42" i="3" s="1"/>
  <c r="T42" i="3"/>
  <c r="F42" i="3"/>
  <c r="E42" i="3"/>
  <c r="AB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Y24" i="3" s="1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A2" i="3"/>
  <c r="K2" i="3"/>
  <c r="AD2" i="3"/>
  <c r="G2" i="3"/>
  <c r="Z2" i="3"/>
  <c r="AB3" i="3"/>
  <c r="AA3" i="3"/>
  <c r="K3" i="3"/>
  <c r="AD3" i="3"/>
  <c r="G3" i="3"/>
  <c r="Z3" i="3"/>
  <c r="AB4" i="3"/>
  <c r="AA4" i="3"/>
  <c r="K4" i="3"/>
  <c r="AD4" i="3"/>
  <c r="G4" i="3"/>
  <c r="Z4" i="3"/>
  <c r="AC5" i="3"/>
  <c r="AB5" i="3"/>
  <c r="AA5" i="3"/>
  <c r="AD5" i="3"/>
  <c r="G5" i="3"/>
  <c r="Z5" i="3"/>
  <c r="AA6" i="3"/>
  <c r="AD6" i="3"/>
  <c r="AC6" i="3"/>
  <c r="AB6" i="3"/>
  <c r="G6" i="3"/>
  <c r="Z6" i="3"/>
  <c r="AD7" i="3"/>
  <c r="AC7" i="3"/>
  <c r="AB7" i="3"/>
  <c r="AA7" i="3"/>
  <c r="K7" i="3"/>
  <c r="G7" i="3"/>
  <c r="AA8" i="3"/>
  <c r="AD8" i="3"/>
  <c r="AC8" i="3"/>
  <c r="AB8" i="3"/>
  <c r="G8" i="3"/>
  <c r="Z8" i="3"/>
  <c r="AA9" i="3"/>
  <c r="AD9" i="3"/>
  <c r="AC9" i="3"/>
  <c r="AB9" i="3"/>
  <c r="G9" i="3"/>
  <c r="Z9" i="3"/>
  <c r="AB10" i="3"/>
  <c r="AD10" i="3"/>
  <c r="AC10" i="3"/>
  <c r="AA10" i="3"/>
  <c r="G10" i="3"/>
  <c r="Z10" i="3"/>
  <c r="Y11" i="3"/>
  <c r="Z11" i="3" s="1"/>
  <c r="Z12" i="3"/>
  <c r="G13" i="3"/>
  <c r="Y13" i="3"/>
  <c r="Z13" i="3" s="1"/>
  <c r="G14" i="3"/>
  <c r="Y14" i="3"/>
  <c r="Z14" i="3" s="1"/>
  <c r="Y15" i="3"/>
  <c r="Z15" i="3" s="1"/>
  <c r="G16" i="3"/>
  <c r="Z16" i="3"/>
  <c r="G17" i="3"/>
  <c r="Z17" i="3"/>
  <c r="G18" i="3"/>
  <c r="Z18" i="3"/>
  <c r="G19" i="3"/>
  <c r="Z19" i="3"/>
  <c r="AB20" i="3"/>
  <c r="Y20" i="3"/>
  <c r="Z20" i="3" s="1"/>
  <c r="AC21" i="3"/>
  <c r="AB21" i="3"/>
  <c r="AA21" i="3"/>
  <c r="AD21" i="3"/>
  <c r="G21" i="3"/>
  <c r="Z21" i="3"/>
  <c r="G22" i="3"/>
  <c r="AC22" i="3"/>
  <c r="AB22" i="3"/>
  <c r="AA22" i="3"/>
  <c r="K22" i="3"/>
  <c r="Z22" i="3"/>
  <c r="G23" i="3"/>
  <c r="AC23" i="3"/>
  <c r="AB23" i="3"/>
  <c r="AA23" i="3"/>
  <c r="K23" i="3"/>
  <c r="Z23" i="3"/>
  <c r="G24" i="3"/>
  <c r="AC24" i="3"/>
  <c r="AB24" i="3"/>
  <c r="AA24" i="3"/>
  <c r="K24" i="3"/>
  <c r="Z24" i="3"/>
  <c r="G25" i="3"/>
  <c r="AC25" i="3"/>
  <c r="AB25" i="3"/>
  <c r="AA25" i="3"/>
  <c r="K25" i="3"/>
  <c r="Z25" i="3"/>
  <c r="AA26" i="3"/>
  <c r="AD26" i="3"/>
  <c r="AC26" i="3"/>
  <c r="AB26" i="3"/>
  <c r="AD27" i="3"/>
  <c r="AC27" i="3"/>
  <c r="AB27" i="3"/>
  <c r="K27" i="3"/>
  <c r="AA27" i="3"/>
  <c r="AD28" i="3"/>
  <c r="AC28" i="3"/>
  <c r="AB28" i="3"/>
  <c r="K28" i="3"/>
  <c r="AA28" i="3"/>
  <c r="Z28" i="3"/>
  <c r="AD29" i="3"/>
  <c r="AC29" i="3"/>
  <c r="AB29" i="3"/>
  <c r="K29" i="3"/>
  <c r="AA29" i="3"/>
  <c r="AD30" i="3"/>
  <c r="AC30" i="3"/>
  <c r="AB30" i="3"/>
  <c r="K30" i="3"/>
  <c r="AA30" i="3"/>
  <c r="Z30" i="3"/>
  <c r="AD31" i="3"/>
  <c r="AC31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AD36" i="3"/>
  <c r="AC36" i="3"/>
  <c r="AB36" i="3"/>
  <c r="AA36" i="3"/>
  <c r="G36" i="3"/>
  <c r="Z36" i="3"/>
  <c r="Z40" i="3"/>
  <c r="Z41" i="3"/>
  <c r="Z42" i="3"/>
  <c r="Z43" i="3"/>
  <c r="Z44" i="3"/>
  <c r="Y45" i="3"/>
  <c r="Z45" i="3" s="1"/>
  <c r="AD46" i="3"/>
  <c r="AB46" i="3"/>
  <c r="AA46" i="3"/>
  <c r="G46" i="3"/>
  <c r="Y46" i="3"/>
  <c r="Z46" i="3" s="1"/>
  <c r="AD47" i="3"/>
  <c r="AB47" i="3"/>
  <c r="AA47" i="3"/>
  <c r="K47" i="3"/>
  <c r="G47" i="3"/>
  <c r="Y47" i="3"/>
  <c r="Z47" i="3" s="1"/>
  <c r="AD48" i="3"/>
  <c r="AB48" i="3"/>
  <c r="AA48" i="3"/>
  <c r="K48" i="3"/>
  <c r="G48" i="3"/>
  <c r="Y48" i="3"/>
  <c r="Z48" i="3" s="1"/>
  <c r="AD49" i="3"/>
  <c r="AB49" i="3"/>
  <c r="AA49" i="3"/>
  <c r="K49" i="3"/>
  <c r="G49" i="3"/>
  <c r="Y49" i="3"/>
  <c r="Z49" i="3" s="1"/>
  <c r="AD50" i="3"/>
  <c r="AC50" i="3"/>
  <c r="AB50" i="3"/>
  <c r="G50" i="3"/>
  <c r="Z50" i="3"/>
  <c r="AA51" i="3"/>
  <c r="AD51" i="3"/>
  <c r="AC51" i="3"/>
  <c r="Z51" i="3"/>
  <c r="G12" i="3"/>
  <c r="AD13" i="3"/>
  <c r="AC13" i="3"/>
  <c r="AB13" i="3"/>
  <c r="AA13" i="3"/>
  <c r="K13" i="3"/>
  <c r="AD19" i="3"/>
  <c r="AC19" i="3"/>
  <c r="AB19" i="3"/>
  <c r="Y26" i="3"/>
  <c r="Z26" i="3" s="1"/>
  <c r="Y33" i="3"/>
  <c r="Z33" i="3" s="1"/>
  <c r="AD14" i="3"/>
  <c r="AC14" i="3"/>
  <c r="AB14" i="3"/>
  <c r="AA14" i="3"/>
  <c r="K14" i="3"/>
  <c r="Y29" i="3"/>
  <c r="Z29" i="3" s="1"/>
  <c r="AD11" i="3"/>
  <c r="AC11" i="3"/>
  <c r="AB11" i="3"/>
  <c r="AA11" i="3"/>
  <c r="AD18" i="3"/>
  <c r="AC18" i="3"/>
  <c r="AB18" i="3"/>
  <c r="AA18" i="3"/>
  <c r="K18" i="3"/>
  <c r="AD12" i="3"/>
  <c r="AC12" i="3"/>
  <c r="AB12" i="3"/>
  <c r="AA12" i="3"/>
  <c r="K12" i="3"/>
  <c r="AD15" i="3"/>
  <c r="AC15" i="3"/>
  <c r="AB15" i="3"/>
  <c r="AA15" i="3"/>
  <c r="K15" i="3"/>
  <c r="AC37" i="3"/>
  <c r="AB37" i="3"/>
  <c r="AA37" i="3"/>
  <c r="K37" i="3"/>
  <c r="AD37" i="3"/>
  <c r="AC38" i="3"/>
  <c r="AB38" i="3"/>
  <c r="AA38" i="3"/>
  <c r="K38" i="3"/>
  <c r="AD38" i="3"/>
  <c r="AC39" i="3"/>
  <c r="AB39" i="3"/>
  <c r="AA39" i="3"/>
  <c r="K39" i="3"/>
  <c r="AD39" i="3"/>
  <c r="AD40" i="3"/>
  <c r="AC40" i="3"/>
  <c r="AB40" i="3"/>
  <c r="AA40" i="3"/>
  <c r="AD41" i="3"/>
  <c r="AC41" i="3"/>
  <c r="AB41" i="3"/>
  <c r="AA41" i="3"/>
  <c r="Y7" i="3"/>
  <c r="Z7" i="3" s="1"/>
  <c r="G15" i="3"/>
  <c r="AD16" i="3"/>
  <c r="AC16" i="3"/>
  <c r="AB16" i="3"/>
  <c r="AA16" i="3"/>
  <c r="AD20" i="3"/>
  <c r="Y27" i="3"/>
  <c r="Z27" i="3" s="1"/>
  <c r="G37" i="3"/>
  <c r="G38" i="3"/>
  <c r="G39" i="3"/>
  <c r="G40" i="3"/>
  <c r="G41" i="3"/>
  <c r="AD42" i="3"/>
  <c r="AC42" i="3"/>
  <c r="G42" i="3"/>
  <c r="AD43" i="3"/>
  <c r="AC43" i="3"/>
  <c r="G43" i="3"/>
  <c r="AD44" i="3"/>
  <c r="G44" i="3"/>
  <c r="AC44" i="3"/>
  <c r="AD45" i="3"/>
  <c r="AA45" i="3"/>
  <c r="G45" i="3"/>
  <c r="AD17" i="3"/>
  <c r="AC17" i="3"/>
  <c r="AB17" i="3"/>
  <c r="AA17" i="3"/>
  <c r="K17" i="3"/>
  <c r="AA20" i="3"/>
  <c r="Y35" i="3"/>
  <c r="Z35" i="3" s="1"/>
  <c r="G11" i="3"/>
  <c r="G20" i="3"/>
  <c r="Y37" i="3"/>
  <c r="Z37" i="3" s="1"/>
  <c r="Y38" i="3"/>
  <c r="Z38" i="3" s="1"/>
  <c r="Y39" i="3"/>
  <c r="Z39" i="3" s="1"/>
  <c r="AA50" i="3"/>
  <c r="AB51" i="3"/>
  <c r="AC2" i="3"/>
  <c r="AC3" i="3"/>
  <c r="AC4" i="3"/>
  <c r="AC20" i="3"/>
  <c r="AD22" i="3"/>
  <c r="AD23" i="3"/>
  <c r="AD24" i="3"/>
  <c r="AD25" i="3"/>
  <c r="K42" i="3"/>
  <c r="AA42" i="3"/>
  <c r="K43" i="3"/>
  <c r="AA43" i="3"/>
  <c r="K44" i="3"/>
  <c r="AA44" i="3"/>
  <c r="AB45" i="3"/>
  <c r="AC46" i="3"/>
  <c r="AC47" i="3"/>
  <c r="AC48" i="3"/>
  <c r="AC49" i="3"/>
  <c r="K9" i="3"/>
  <c r="G27" i="3"/>
  <c r="G28" i="3"/>
  <c r="G29" i="3"/>
  <c r="G30" i="3"/>
  <c r="G31" i="3"/>
  <c r="AA31" i="3"/>
  <c r="G26" i="3"/>
  <c r="G51" i="3"/>
</calcChain>
</file>

<file path=xl/sharedStrings.xml><?xml version="1.0" encoding="utf-8"?>
<sst xmlns="http://schemas.openxmlformats.org/spreadsheetml/2006/main" count="1771" uniqueCount="306">
  <si>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</si>
  <si>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</si>
  <si>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</si>
  <si>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</si>
  <si>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</si>
  <si>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</si>
  <si>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</si>
  <si>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</si>
  <si>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</si>
  <si>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</si>
  <si>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</si>
  <si>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</si>
  <si>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</si>
  <si>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</si>
  <si>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</si>
  <si>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</si>
  <si>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</si>
  <si>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</si>
  <si>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</si>
  <si>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</si>
  <si>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</si>
  <si>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</si>
  <si>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</si>
  <si>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</si>
  <si>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</si>
  <si>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</si>
  <si>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</si>
  <si>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</si>
  <si>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</si>
  <si>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</si>
  <si>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</si>
  <si>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</si>
  <si>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</si>
  <si>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</si>
  <si>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</si>
  <si>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</si>
  <si>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</si>
  <si>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</si>
  <si>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</si>
  <si>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</si>
  <si>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</si>
  <si>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</si>
  <si>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</si>
  <si>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</si>
  <si>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</si>
  <si>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</si>
  <si>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</si>
  <si>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</si>
  <si>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</si>
  <si>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</si>
  <si>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</si>
  <si>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</si>
  <si>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</si>
  <si>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</si>
  <si>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</si>
  <si>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</si>
  <si>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</si>
  <si>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</si>
  <si>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</si>
  <si>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</si>
  <si>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</si>
  <si>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</si>
  <si>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</si>
  <si>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</si>
  <si>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</si>
  <si>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</si>
  <si>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</si>
  <si>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</si>
  <si>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</si>
  <si>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</si>
  <si>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</si>
  <si>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</si>
  <si>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</si>
  <si>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</si>
  <si>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</si>
  <si>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</si>
  <si>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</si>
  <si>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</si>
  <si>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</si>
  <si>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</si>
  <si>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</si>
  <si>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</si>
  <si>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</si>
  <si>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</si>
  <si>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</si>
  <si>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</si>
  <si>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</si>
  <si>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</si>
  <si>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</si>
  <si>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</si>
  <si>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</si>
  <si>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</si>
  <si>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</si>
  <si>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</si>
  <si>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</si>
  <si>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</si>
  <si>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</si>
  <si>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</si>
  <si>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</si>
  <si>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</si>
  <si>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</si>
  <si>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</si>
  <si>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</si>
  <si>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</si>
  <si>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</si>
  <si>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</si>
  <si>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</si>
  <si>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</si>
  <si>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</si>
  <si>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</si>
  <si>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</si>
  <si>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</si>
  <si>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</si>
  <si>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</si>
  <si>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31/12/2023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</si>
  <si>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</si>
  <si>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</si>
  <si>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</si>
  <si>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</si>
  <si>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</si>
  <si>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</si>
  <si>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</si>
  <si>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</si>
  <si>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</si>
  <si>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</si>
  <si>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</si>
  <si>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</si>
  <si>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</si>
  <si>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</si>
  <si>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</si>
  <si>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</si>
  <si>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</si>
  <si>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</si>
  <si>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</si>
  <si>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</si>
  <si>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</si>
  <si>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</si>
  <si>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</si>
  <si>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</si>
  <si>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</si>
  <si>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</si>
  <si>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</si>
  <si>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</si>
  <si>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</si>
  <si>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</si>
  <si>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</si>
  <si>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</si>
  <si>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</si>
  <si>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</si>
  <si>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</si>
  <si>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</si>
  <si>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</si>
  <si>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</si>
  <si>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</si>
  <si>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</si>
  <si>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</si>
  <si>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</si>
  <si>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</si>
  <si>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</si>
  <si>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</si>
  <si>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</si>
  <si>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</si>
  <si>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</si>
  <si>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</si>
  <si>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</si>
  <si>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</si>
  <si>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</si>
  <si>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</si>
  <si>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</si>
  <si>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</si>
  <si>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</si>
  <si>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</si>
  <si>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</si>
  <si>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</si>
  <si>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</si>
  <si>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</si>
  <si>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</si>
  <si>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</si>
  <si>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</si>
  <si>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</si>
  <si>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</si>
  <si>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</si>
  <si>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</si>
  <si>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</si>
  <si>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</si>
  <si>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</si>
  <si>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</si>
  <si>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</si>
  <si>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</si>
  <si>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</si>
  <si>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</si>
  <si>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</si>
  <si>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</si>
  <si>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</si>
  <si>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</si>
  <si>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</si>
  <si>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</si>
  <si>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</si>
  <si>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</si>
  <si>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</si>
  <si>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 xml:space="preserve">PD </t>
  </si>
  <si>
    <t>Year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</si>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</sst>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15" sqref="B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274</v>
      </c>
      <c r="G1" s="8" t="s">
        <v>275</v>
      </c>
      <c r="H1" s="8" t="s">
        <v>276</v>
      </c>
    </row>
    <row r="2" spans="1:8">
      <c r="A2" s="20" t="s">
        <v>114</v>
      </c>
      <c r="B2" s="16" t="s">
        <v>277</v>
      </c>
      <c r="C2" s="8">
        <v>1</v>
      </c>
      <c r="D2" s="8">
        <v>1</v>
      </c>
      <c r="E2" s="5">
        <v>1</v>
      </c>
      <c r="F2" s="3" t="s">
        <v>278</v>
      </c>
      <c r="H2" t="s">
        <v>207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278</v>
      </c>
      <c r="H3" t="s">
        <v>207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13</v>
      </c>
      <c r="F4" s="3" t="s">
        <v>279</v>
      </c>
      <c r="H4" t="s">
        <v>205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278</v>
      </c>
      <c r="H5" t="s">
        <v>206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279</v>
      </c>
      <c r="H6" t="s">
        <v>205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280</v>
      </c>
      <c r="H7" t="s">
        <v>206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278</v>
      </c>
      <c r="H8" t="s">
        <v>208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278</v>
      </c>
      <c r="H9" t="s">
        <v>206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278</v>
      </c>
      <c r="H10" t="s">
        <v>206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280</v>
      </c>
      <c r="H11" t="s">
        <v>206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281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278</v>
      </c>
      <c r="H13" t="s">
        <v>207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282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282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281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278</v>
      </c>
      <c r="H17" t="s">
        <v>207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281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283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284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285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281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278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281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286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282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5</v>
      </c>
      <c r="F27" s="3" t="s">
        <v>281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278</v>
      </c>
      <c r="H28" t="s">
        <v>206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11</v>
      </c>
      <c r="F29" s="3" t="s">
        <v>278</v>
      </c>
      <c r="H29" t="s">
        <v>206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282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14</v>
      </c>
      <c r="F31" s="3" t="s">
        <v>278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282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278</v>
      </c>
      <c r="H33" t="s">
        <v>207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278</v>
      </c>
      <c r="H34" t="s">
        <v>207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278</v>
      </c>
      <c r="H35" t="s">
        <v>207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278</v>
      </c>
      <c r="H36" t="s">
        <v>206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278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281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278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278</v>
      </c>
      <c r="H40" t="s">
        <v>206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278</v>
      </c>
      <c r="H41" t="s">
        <v>206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282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281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12</v>
      </c>
      <c r="F44" s="3" t="s">
        <v>284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278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281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284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287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281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283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L13" sqref="L13"/>
    </sheetView>
  </sheetViews>
  <sheetFormatPr defaultRowHeight="15"/>
  <sheetData>
    <row r="1" spans="1:5" ht="30.75" customHeight="1">
      <c r="A1" s="23" t="s">
        <v>288</v>
      </c>
      <c r="B1" s="23" t="s">
        <v>198</v>
      </c>
      <c r="C1" s="23" t="s">
        <v>289</v>
      </c>
      <c r="D1" s="23" t="s">
        <v>290</v>
      </c>
      <c r="E1" s="24" t="s">
        <v>199</v>
      </c>
    </row>
    <row r="2" spans="1:5">
      <c r="A2" t="s">
        <v>291</v>
      </c>
      <c r="B2" t="s">
        <v>202</v>
      </c>
      <c r="C2" t="s">
        <v>291</v>
      </c>
      <c r="D2">
        <v>21</v>
      </c>
      <c r="E2">
        <v>1</v>
      </c>
    </row>
    <row r="3" spans="1:5">
      <c r="A3" t="s">
        <v>292</v>
      </c>
      <c r="B3" t="s">
        <v>203</v>
      </c>
      <c r="C3" t="s">
        <v>292</v>
      </c>
      <c r="D3">
        <v>20</v>
      </c>
      <c r="E3">
        <v>2</v>
      </c>
    </row>
    <row r="4" spans="1:5">
      <c r="A4" t="s">
        <v>286</v>
      </c>
      <c r="B4" t="s">
        <v>204</v>
      </c>
      <c r="C4" t="s">
        <v>286</v>
      </c>
      <c r="D4">
        <v>19</v>
      </c>
      <c r="E4">
        <v>3</v>
      </c>
    </row>
    <row r="5" spans="1:5">
      <c r="A5" t="s">
        <v>279</v>
      </c>
      <c r="B5" t="s">
        <v>205</v>
      </c>
      <c r="C5" t="s">
        <v>279</v>
      </c>
      <c r="D5">
        <v>18</v>
      </c>
      <c r="E5">
        <v>4</v>
      </c>
    </row>
    <row r="6" spans="1:5">
      <c r="A6" t="s">
        <v>280</v>
      </c>
      <c r="B6" t="s">
        <v>206</v>
      </c>
      <c r="C6" t="s">
        <v>280</v>
      </c>
      <c r="D6">
        <v>17</v>
      </c>
      <c r="E6">
        <v>5</v>
      </c>
    </row>
    <row r="7" spans="1:5">
      <c r="A7" t="s">
        <v>278</v>
      </c>
      <c r="B7" t="s">
        <v>207</v>
      </c>
      <c r="C7" t="s">
        <v>278</v>
      </c>
      <c r="D7">
        <v>16</v>
      </c>
      <c r="E7">
        <v>6</v>
      </c>
    </row>
    <row r="8" spans="1:5">
      <c r="A8" t="s">
        <v>283</v>
      </c>
      <c r="B8" t="s">
        <v>208</v>
      </c>
      <c r="C8" t="s">
        <v>283</v>
      </c>
      <c r="D8">
        <v>15</v>
      </c>
      <c r="E8">
        <v>7</v>
      </c>
    </row>
    <row r="9" spans="1:5">
      <c r="A9" t="s">
        <v>282</v>
      </c>
      <c r="B9" t="s">
        <v>209</v>
      </c>
      <c r="C9" t="s">
        <v>282</v>
      </c>
      <c r="D9">
        <v>14</v>
      </c>
      <c r="E9">
        <v>8</v>
      </c>
    </row>
    <row r="10" spans="1:5">
      <c r="A10" t="s">
        <v>281</v>
      </c>
      <c r="B10" t="s">
        <v>210</v>
      </c>
      <c r="C10" t="s">
        <v>281</v>
      </c>
      <c r="D10">
        <v>13</v>
      </c>
      <c r="E10">
        <v>9</v>
      </c>
    </row>
    <row r="11" spans="1:5">
      <c r="A11" t="s">
        <v>293</v>
      </c>
      <c r="B11" t="s">
        <v>211</v>
      </c>
      <c r="C11" t="s">
        <v>293</v>
      </c>
      <c r="D11">
        <v>12</v>
      </c>
      <c r="E11">
        <v>10</v>
      </c>
    </row>
    <row r="12" spans="1:5">
      <c r="A12" t="s">
        <v>287</v>
      </c>
      <c r="B12" t="s">
        <v>212</v>
      </c>
      <c r="C12" t="s">
        <v>287</v>
      </c>
      <c r="D12">
        <v>11</v>
      </c>
      <c r="E12">
        <v>11</v>
      </c>
    </row>
    <row r="13" spans="1:5">
      <c r="A13" t="s">
        <v>294</v>
      </c>
      <c r="B13" t="s">
        <v>213</v>
      </c>
      <c r="C13" t="s">
        <v>294</v>
      </c>
      <c r="D13">
        <v>10</v>
      </c>
      <c r="E13">
        <v>12</v>
      </c>
    </row>
    <row r="14" spans="1:5">
      <c r="A14" t="s">
        <v>295</v>
      </c>
      <c r="B14" t="s">
        <v>214</v>
      </c>
      <c r="C14" t="s">
        <v>295</v>
      </c>
      <c r="D14">
        <v>9</v>
      </c>
      <c r="E14">
        <v>13</v>
      </c>
    </row>
    <row r="15" spans="1:5">
      <c r="A15" t="s">
        <v>285</v>
      </c>
      <c r="B15" t="s">
        <v>215</v>
      </c>
      <c r="C15" t="s">
        <v>285</v>
      </c>
      <c r="D15">
        <v>8</v>
      </c>
      <c r="E15">
        <v>14</v>
      </c>
    </row>
    <row r="16" spans="1:5">
      <c r="A16" t="s">
        <v>296</v>
      </c>
      <c r="B16" t="s">
        <v>216</v>
      </c>
      <c r="C16" t="s">
        <v>296</v>
      </c>
      <c r="D16">
        <v>7</v>
      </c>
      <c r="E16">
        <v>15</v>
      </c>
    </row>
    <row r="17" spans="1:5">
      <c r="A17" t="s">
        <v>297</v>
      </c>
      <c r="B17" t="s">
        <v>217</v>
      </c>
      <c r="C17" t="s">
        <v>297</v>
      </c>
      <c r="D17">
        <v>6</v>
      </c>
      <c r="E17">
        <v>16</v>
      </c>
    </row>
    <row r="18" spans="1:5">
      <c r="A18" t="s">
        <v>298</v>
      </c>
      <c r="B18" t="s">
        <v>218</v>
      </c>
      <c r="C18" t="s">
        <v>298</v>
      </c>
      <c r="D18">
        <v>5</v>
      </c>
      <c r="E18">
        <v>17</v>
      </c>
    </row>
    <row r="19" spans="1:5">
      <c r="A19" t="s">
        <v>299</v>
      </c>
      <c r="B19" t="s">
        <v>219</v>
      </c>
      <c r="C19" t="s">
        <v>299</v>
      </c>
      <c r="D19">
        <v>4</v>
      </c>
      <c r="E19">
        <v>17</v>
      </c>
    </row>
    <row r="20" spans="1:5">
      <c r="A20" t="s">
        <v>300</v>
      </c>
      <c r="B20" t="s">
        <v>220</v>
      </c>
      <c r="C20" t="s">
        <v>300</v>
      </c>
      <c r="D20">
        <v>3</v>
      </c>
      <c r="E20">
        <v>17</v>
      </c>
    </row>
    <row r="21" spans="1:5">
      <c r="A21" t="s">
        <v>301</v>
      </c>
      <c r="B21" t="s">
        <v>221</v>
      </c>
      <c r="C21" t="s">
        <v>301</v>
      </c>
      <c r="D21">
        <v>2</v>
      </c>
      <c r="E21">
        <v>17</v>
      </c>
    </row>
    <row r="22" spans="1:5">
      <c r="C22" t="s">
        <v>222</v>
      </c>
      <c r="D22">
        <v>2</v>
      </c>
      <c r="E22">
        <v>17</v>
      </c>
    </row>
    <row r="23" spans="1:5">
      <c r="A23" t="s">
        <v>302</v>
      </c>
      <c r="B23" t="s">
        <v>222</v>
      </c>
      <c r="C23" t="s">
        <v>303</v>
      </c>
      <c r="D23">
        <v>1</v>
      </c>
    </row>
    <row r="24" spans="1:5">
      <c r="A24" t="s">
        <v>304</v>
      </c>
      <c r="C24" t="s">
        <v>305</v>
      </c>
      <c r="D24">
        <v>1</v>
      </c>
    </row>
    <row r="25" spans="1:5">
      <c r="C25" t="s">
        <v>304</v>
      </c>
      <c r="D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N1" workbookViewId="0">
      <selection activeCell="Y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 t="shared" ref="G2:G33" si="2"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S2" s="2">
        <v>89017340</v>
      </c>
      <c r="T2" s="2">
        <f t="shared" ref="T2:T33" si="3">SUM(P2:S2)</f>
        <v>101700589</v>
      </c>
      <c r="U2" s="9">
        <f t="shared" ref="U2:U33" si="4">P2*50%</f>
        <v>6341624.5</v>
      </c>
      <c r="V2" s="9">
        <f t="shared" ref="V2:V33" si="5">Q3</f>
        <v>98778570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105120194.5</v>
      </c>
      <c r="Z2" s="10">
        <f t="shared" ref="Z2:Z33" si="9">Y2/E2</f>
        <v>1.0345386923545665</v>
      </c>
      <c r="AA2" s="4">
        <f t="shared" ref="AA2:AA33" si="10">IF(E2*$AA$1-F2&gt;0,E2*$AA$1-F2,0)</f>
        <v>6897563.9381600013</v>
      </c>
      <c r="AB2" s="4">
        <f t="shared" ref="AB2:AB33" si="11">IF(E2*$AB$1-F2&gt;0,E2*$AB$1-F2,0)</f>
        <v>20106954.158160001</v>
      </c>
      <c r="AC2" s="4">
        <f t="shared" ref="AC2:AC33" si="12">IF(E2*$AC$1-F2&gt;0,E2*$AC$1-F2,0)</f>
        <v>50590162.358159997</v>
      </c>
      <c r="AD2" s="4">
        <f t="shared" ref="AD2:AD33" si="13">IF(E2*$AD$1-F2&gt;0,E2*$AD$1-F2,0)</f>
        <v>101395509.35816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si="2"/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13">
        <v>98778570</v>
      </c>
      <c r="T3" s="2">
        <f t="shared" si="3"/>
        <v>123733917</v>
      </c>
      <c r="U3" s="9">
        <f t="shared" si="4"/>
        <v>12477673.5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12477673.5</v>
      </c>
      <c r="Z3" s="10">
        <f t="shared" si="9"/>
        <v>0.10402144264993081</v>
      </c>
      <c r="AA3" s="4">
        <f t="shared" si="10"/>
        <v>2306648.0100000007</v>
      </c>
      <c r="AB3" s="4">
        <f t="shared" si="11"/>
        <v>17900524.75</v>
      </c>
      <c r="AC3" s="4">
        <f t="shared" si="12"/>
        <v>53886394.149999999</v>
      </c>
      <c r="AD3" s="4">
        <f t="shared" si="13"/>
        <v>113862843.15000001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113733670</v>
      </c>
      <c r="F4" s="6">
        <f t="shared" si="1"/>
        <v>28357224.200000003</v>
      </c>
      <c r="G4" s="7">
        <f t="shared" si="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Q4" s="2"/>
      <c r="S4" s="2">
        <v>90114106</v>
      </c>
      <c r="T4" s="2">
        <f t="shared" si="3"/>
        <v>90114106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28509610.799999997</v>
      </c>
      <c r="AD4" s="4">
        <f t="shared" si="13"/>
        <v>85376445.799999997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R5" s="2">
        <v>23489475</v>
      </c>
      <c r="T5" s="2">
        <f t="shared" si="3"/>
        <v>122300720</v>
      </c>
      <c r="U5" s="9">
        <f t="shared" si="4"/>
        <v>49405622.5</v>
      </c>
      <c r="V5" s="9">
        <f t="shared" si="5"/>
        <v>0</v>
      </c>
      <c r="W5" s="9">
        <f t="shared" si="6"/>
        <v>23489475</v>
      </c>
      <c r="X5" s="9">
        <f t="shared" si="7"/>
        <v>0</v>
      </c>
      <c r="Y5" s="9">
        <f t="shared" si="8"/>
        <v>72895097.5</v>
      </c>
      <c r="Z5" s="10">
        <f t="shared" si="9"/>
        <v>0.7379115157054783</v>
      </c>
      <c r="AA5" s="4">
        <f t="shared" si="10"/>
        <v>0</v>
      </c>
      <c r="AB5" s="4">
        <f t="shared" si="11"/>
        <v>0</v>
      </c>
      <c r="AC5" s="4">
        <f t="shared" si="12"/>
        <v>4908418.75</v>
      </c>
      <c r="AD5" s="4">
        <f t="shared" si="13"/>
        <v>54301263.25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2"/>
        <v>0.99763106820230174</v>
      </c>
      <c r="H6" s="5" t="s">
        <v>115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R6" s="2">
        <v>76567488</v>
      </c>
      <c r="S6" s="2">
        <v>12351447</v>
      </c>
      <c r="T6" s="2">
        <f t="shared" si="3"/>
        <v>88918935</v>
      </c>
      <c r="U6" s="9">
        <f t="shared" si="4"/>
        <v>0</v>
      </c>
      <c r="V6" s="9">
        <f t="shared" si="5"/>
        <v>87666498</v>
      </c>
      <c r="W6" s="9">
        <f t="shared" si="6"/>
        <v>76567488</v>
      </c>
      <c r="X6" s="9">
        <f t="shared" si="7"/>
        <v>0</v>
      </c>
      <c r="Y6" s="9">
        <f t="shared" si="8"/>
        <v>164233986</v>
      </c>
      <c r="Z6" s="10">
        <f t="shared" si="9"/>
        <v>3.4804543735966758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111784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13">
        <v>87666498</v>
      </c>
      <c r="T7" s="2">
        <f t="shared" si="3"/>
        <v>144470515</v>
      </c>
      <c r="U7" s="9">
        <f t="shared" si="4"/>
        <v>28402008.5</v>
      </c>
      <c r="V7" s="9">
        <f t="shared" si="5"/>
        <v>23456095</v>
      </c>
      <c r="W7" s="9">
        <f t="shared" si="6"/>
        <v>0</v>
      </c>
      <c r="X7" s="9">
        <f t="shared" si="7"/>
        <v>0</v>
      </c>
      <c r="Y7" s="9">
        <f t="shared" si="8"/>
        <v>51858103.5</v>
      </c>
      <c r="Z7" s="10">
        <f t="shared" si="9"/>
        <v>0.29559959514712825</v>
      </c>
      <c r="AA7" s="4">
        <f t="shared" si="10"/>
        <v>12246777.86864</v>
      </c>
      <c r="AB7" s="4">
        <f t="shared" si="11"/>
        <v>35053146.908640005</v>
      </c>
      <c r="AC7" s="4">
        <f t="shared" si="12"/>
        <v>87683229.308640003</v>
      </c>
      <c r="AD7" s="4">
        <f t="shared" si="13"/>
        <v>175400033.30864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2376386.0499999998</v>
      </c>
      <c r="N8" s="4">
        <v>23604797</v>
      </c>
      <c r="O8" s="4">
        <v>1237979.45</v>
      </c>
      <c r="P8" s="2">
        <v>54319860</v>
      </c>
      <c r="Q8" s="2">
        <v>23456095</v>
      </c>
      <c r="T8" s="2">
        <f t="shared" si="3"/>
        <v>77775955</v>
      </c>
      <c r="U8" s="9">
        <f t="shared" si="4"/>
        <v>27159930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27159930</v>
      </c>
      <c r="Z8" s="10">
        <f t="shared" si="9"/>
        <v>0.39148676114773318</v>
      </c>
      <c r="AA8" s="4">
        <f t="shared" si="10"/>
        <v>1241980.33</v>
      </c>
      <c r="AB8" s="4">
        <f t="shared" si="11"/>
        <v>10260908.300000001</v>
      </c>
      <c r="AC8" s="4">
        <f t="shared" si="12"/>
        <v>31073819</v>
      </c>
      <c r="AD8" s="4">
        <f t="shared" si="13"/>
        <v>65762003.5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Q9" s="2"/>
      <c r="R9" s="2">
        <v>67892242</v>
      </c>
      <c r="T9" s="2">
        <f t="shared" si="3"/>
        <v>67892242</v>
      </c>
      <c r="U9" s="9">
        <f t="shared" si="4"/>
        <v>0</v>
      </c>
      <c r="V9" s="9">
        <f t="shared" si="5"/>
        <v>76543353</v>
      </c>
      <c r="W9" s="9">
        <f t="shared" si="6"/>
        <v>67892242</v>
      </c>
      <c r="X9" s="9">
        <f t="shared" si="7"/>
        <v>0</v>
      </c>
      <c r="Y9" s="9">
        <f t="shared" si="8"/>
        <v>144435595</v>
      </c>
      <c r="Z9" s="10">
        <f t="shared" si="9"/>
        <v>0.94251966041189483</v>
      </c>
      <c r="AA9" s="4">
        <f t="shared" si="10"/>
        <v>0</v>
      </c>
      <c r="AB9" s="4">
        <f t="shared" si="11"/>
        <v>5943053.0000000037</v>
      </c>
      <c r="AC9" s="4">
        <f t="shared" si="12"/>
        <v>51916288.700000003</v>
      </c>
      <c r="AD9" s="4">
        <f t="shared" si="13"/>
        <v>128538348.2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41229269.899999999</v>
      </c>
      <c r="G10" s="7">
        <f t="shared" si="2"/>
        <v>0.45081653143644279</v>
      </c>
      <c r="H10" s="5" t="s">
        <v>115</v>
      </c>
      <c r="I10" s="5">
        <v>11</v>
      </c>
      <c r="J10" s="5">
        <v>146</v>
      </c>
      <c r="K10" s="12">
        <v>0</v>
      </c>
      <c r="L10" s="4">
        <v>56852302</v>
      </c>
      <c r="M10" s="4">
        <v>25573216.399999999</v>
      </c>
      <c r="N10" s="4">
        <v>34602352</v>
      </c>
      <c r="O10" s="4">
        <v>15656053.5</v>
      </c>
      <c r="P10" s="2">
        <v>32127144</v>
      </c>
      <c r="Q10" s="13">
        <v>76543353</v>
      </c>
      <c r="S10" s="2">
        <v>34584895</v>
      </c>
      <c r="T10" s="2">
        <f t="shared" si="3"/>
        <v>143255392</v>
      </c>
      <c r="U10" s="9">
        <f t="shared" si="4"/>
        <v>16063572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16063572</v>
      </c>
      <c r="Z10" s="10">
        <f t="shared" si="9"/>
        <v>0.17564521101353683</v>
      </c>
      <c r="AA10" s="4">
        <f t="shared" si="10"/>
        <v>0</v>
      </c>
      <c r="AB10" s="4">
        <f t="shared" si="11"/>
        <v>0</v>
      </c>
      <c r="AC10" s="4">
        <f t="shared" si="12"/>
        <v>4498057.1000000015</v>
      </c>
      <c r="AD10" s="4">
        <f t="shared" si="13"/>
        <v>50225384.100000001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2"/>
        <v>0.99964203053670808</v>
      </c>
      <c r="H11" s="5" t="s">
        <v>116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/>
      <c r="R11" s="2">
        <v>90146375</v>
      </c>
      <c r="S11" s="2">
        <v>76535414</v>
      </c>
      <c r="T11" s="2">
        <f t="shared" si="3"/>
        <v>187779531</v>
      </c>
      <c r="U11" s="9">
        <f t="shared" si="4"/>
        <v>10548871</v>
      </c>
      <c r="V11" s="9">
        <f t="shared" si="5"/>
        <v>0</v>
      </c>
      <c r="W11" s="9">
        <f t="shared" si="6"/>
        <v>90146375</v>
      </c>
      <c r="X11" s="9">
        <f t="shared" si="7"/>
        <v>0</v>
      </c>
      <c r="Y11" s="9">
        <f t="shared" si="8"/>
        <v>100695246</v>
      </c>
      <c r="Z11" s="10">
        <f t="shared" si="9"/>
        <v>0.76860043427593105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46898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2"/>
        <v>7.2427092707454273E-4</v>
      </c>
      <c r="H12" s="5" t="s">
        <v>117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R12" s="2">
        <v>98750542</v>
      </c>
      <c r="S12" s="2">
        <v>45690796</v>
      </c>
      <c r="T12" s="2">
        <f t="shared" si="3"/>
        <v>144441338</v>
      </c>
      <c r="U12" s="9">
        <f t="shared" si="4"/>
        <v>0</v>
      </c>
      <c r="V12" s="9">
        <f t="shared" si="5"/>
        <v>65438542</v>
      </c>
      <c r="W12" s="9">
        <f t="shared" si="6"/>
        <v>98750542</v>
      </c>
      <c r="X12" s="9">
        <f t="shared" si="7"/>
        <v>0</v>
      </c>
      <c r="Y12" s="9">
        <f t="shared" si="8"/>
        <v>164189084</v>
      </c>
      <c r="Z12" s="10">
        <f t="shared" si="9"/>
        <v>1.4439339752559572</v>
      </c>
      <c r="AA12" s="4">
        <f t="shared" si="10"/>
        <v>7877312.0480800001</v>
      </c>
      <c r="AB12" s="4">
        <f t="shared" si="11"/>
        <v>22659553.678080004</v>
      </c>
      <c r="AC12" s="4">
        <f t="shared" si="12"/>
        <v>56772418.978079997</v>
      </c>
      <c r="AD12" s="4">
        <f t="shared" si="13"/>
        <v>113627194.47808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13">
        <v>65438542</v>
      </c>
      <c r="S13" s="2">
        <v>65440614</v>
      </c>
      <c r="T13" s="2">
        <f t="shared" si="3"/>
        <v>154356685</v>
      </c>
      <c r="U13" s="9">
        <f t="shared" si="4"/>
        <v>11738764.5</v>
      </c>
      <c r="V13" s="9">
        <f t="shared" si="5"/>
        <v>78900305</v>
      </c>
      <c r="W13" s="9">
        <f t="shared" si="6"/>
        <v>0</v>
      </c>
      <c r="X13" s="9">
        <f t="shared" si="7"/>
        <v>0</v>
      </c>
      <c r="Y13" s="9">
        <f t="shared" si="8"/>
        <v>90639069.5</v>
      </c>
      <c r="Z13" s="10">
        <f t="shared" si="9"/>
        <v>0.83344498919710319</v>
      </c>
      <c r="AA13" s="4">
        <f t="shared" si="10"/>
        <v>2109803.04</v>
      </c>
      <c r="AB13" s="4">
        <f t="shared" si="11"/>
        <v>16247603.600000001</v>
      </c>
      <c r="AC13" s="4">
        <f t="shared" si="12"/>
        <v>48873297.200000003</v>
      </c>
      <c r="AD13" s="4">
        <f t="shared" si="13"/>
        <v>103249453.2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Q14" s="2">
        <v>78900305</v>
      </c>
      <c r="S14" s="2">
        <v>56800691</v>
      </c>
      <c r="T14" s="2">
        <f t="shared" si="3"/>
        <v>135700996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16140721.140000001</v>
      </c>
      <c r="AD14" s="4">
        <f t="shared" si="13"/>
        <v>84081491.640000001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39037207.299999997</v>
      </c>
      <c r="G15" s="7">
        <f t="shared" si="2"/>
        <v>0.45103825654587498</v>
      </c>
      <c r="H15" s="5" t="s">
        <v>117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14507527.199999999</v>
      </c>
      <c r="N15" s="4">
        <v>54371903</v>
      </c>
      <c r="O15" s="4">
        <v>24529680.100000001</v>
      </c>
      <c r="P15" s="2">
        <v>45695705</v>
      </c>
      <c r="Q15" s="2"/>
      <c r="S15" s="2">
        <v>54343237</v>
      </c>
      <c r="T15" s="2">
        <f t="shared" si="3"/>
        <v>100038942</v>
      </c>
      <c r="U15" s="9">
        <f t="shared" si="4"/>
        <v>22847852.5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22847852.5</v>
      </c>
      <c r="Z15" s="10">
        <f t="shared" si="9"/>
        <v>0.26398547104616554</v>
      </c>
      <c r="AA15" s="4">
        <f t="shared" si="10"/>
        <v>0</v>
      </c>
      <c r="AB15" s="4">
        <f t="shared" si="11"/>
        <v>0</v>
      </c>
      <c r="AC15" s="4">
        <f t="shared" si="12"/>
        <v>4237622.200000003</v>
      </c>
      <c r="AD15" s="4">
        <f t="shared" si="13"/>
        <v>47512451.700000003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2"/>
        <v>0.99935051253370366</v>
      </c>
      <c r="H16" s="5" t="s">
        <v>117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R16" s="2">
        <v>12382188</v>
      </c>
      <c r="S16" s="2">
        <v>67856192</v>
      </c>
      <c r="T16" s="2">
        <f t="shared" si="3"/>
        <v>80238380</v>
      </c>
      <c r="U16" s="9">
        <f t="shared" si="4"/>
        <v>0</v>
      </c>
      <c r="V16" s="9">
        <f t="shared" si="5"/>
        <v>0</v>
      </c>
      <c r="W16" s="9">
        <f t="shared" si="6"/>
        <v>12382188</v>
      </c>
      <c r="X16" s="9">
        <f t="shared" si="7"/>
        <v>0</v>
      </c>
      <c r="Y16" s="9">
        <f t="shared" si="8"/>
        <v>12382188</v>
      </c>
      <c r="Z16" s="10">
        <f t="shared" si="9"/>
        <v>7.8830743026407107E-2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102017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S17" s="2">
        <v>43195185</v>
      </c>
      <c r="T17" s="2">
        <f t="shared" si="3"/>
        <v>55580625</v>
      </c>
      <c r="U17" s="9">
        <f t="shared" si="4"/>
        <v>6192720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6192720</v>
      </c>
      <c r="Z17" s="10">
        <f t="shared" si="9"/>
        <v>9.6157272648379061E-2</v>
      </c>
      <c r="AA17" s="4">
        <f t="shared" si="10"/>
        <v>4459430.7298400011</v>
      </c>
      <c r="AB17" s="4">
        <f t="shared" si="11"/>
        <v>12831689.819840001</v>
      </c>
      <c r="AC17" s="4">
        <f t="shared" si="12"/>
        <v>32152287.719840001</v>
      </c>
      <c r="AD17" s="4">
        <f t="shared" si="13"/>
        <v>64353284.219839998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R18" s="2">
        <v>34550010</v>
      </c>
      <c r="S18" s="2">
        <v>78900379</v>
      </c>
      <c r="T18" s="2">
        <f t="shared" si="3"/>
        <v>113450389</v>
      </c>
      <c r="U18" s="9">
        <f t="shared" si="4"/>
        <v>0</v>
      </c>
      <c r="V18" s="9">
        <f t="shared" si="5"/>
        <v>0</v>
      </c>
      <c r="W18" s="9">
        <f t="shared" si="6"/>
        <v>34550010</v>
      </c>
      <c r="X18" s="9">
        <f t="shared" si="7"/>
        <v>0</v>
      </c>
      <c r="Y18" s="9">
        <f t="shared" si="8"/>
        <v>34550010</v>
      </c>
      <c r="Z18" s="10">
        <f t="shared" si="9"/>
        <v>0.20422817578149854</v>
      </c>
      <c r="AA18" s="4">
        <f t="shared" si="10"/>
        <v>3275729.540000001</v>
      </c>
      <c r="AB18" s="4">
        <f t="shared" si="11"/>
        <v>25268293.899999999</v>
      </c>
      <c r="AC18" s="4">
        <f t="shared" si="12"/>
        <v>76020365.5</v>
      </c>
      <c r="AD18" s="4">
        <f t="shared" si="13"/>
        <v>160607151.5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7018001.7999999998</v>
      </c>
      <c r="G19" s="7">
        <f t="shared" si="2"/>
        <v>0.16247720301655588</v>
      </c>
      <c r="H19" s="5" t="s">
        <v>116</v>
      </c>
      <c r="I19" s="5">
        <v>8</v>
      </c>
      <c r="J19" s="5">
        <v>119</v>
      </c>
      <c r="K19" s="12">
        <v>0</v>
      </c>
      <c r="L19" s="4">
        <v>11006067</v>
      </c>
      <c r="M19" s="4">
        <v>1821864.64</v>
      </c>
      <c r="N19" s="4">
        <v>32187696</v>
      </c>
      <c r="O19" s="4">
        <v>5196137.16</v>
      </c>
      <c r="P19" s="2">
        <v>76561588</v>
      </c>
      <c r="S19" s="2">
        <v>32116373</v>
      </c>
      <c r="T19" s="2">
        <f t="shared" si="3"/>
        <v>108677961</v>
      </c>
      <c r="U19" s="9">
        <f t="shared" si="4"/>
        <v>38280794</v>
      </c>
      <c r="V19" s="9">
        <f t="shared" si="5"/>
        <v>12364742</v>
      </c>
      <c r="W19" s="9">
        <f t="shared" si="6"/>
        <v>0</v>
      </c>
      <c r="X19" s="9">
        <f t="shared" si="7"/>
        <v>0</v>
      </c>
      <c r="Y19" s="9">
        <f t="shared" si="8"/>
        <v>50645536</v>
      </c>
      <c r="Z19" s="10">
        <f t="shared" si="9"/>
        <v>1.1725196528952571</v>
      </c>
      <c r="AA19" s="4">
        <f t="shared" si="10"/>
        <v>0</v>
      </c>
      <c r="AB19" s="4">
        <f t="shared" si="11"/>
        <v>1620750.7999999998</v>
      </c>
      <c r="AC19" s="4">
        <f t="shared" si="12"/>
        <v>14578879.699999999</v>
      </c>
      <c r="AD19" s="4">
        <f t="shared" si="13"/>
        <v>36175761.200000003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2"/>
        <v>0.25371005841720212</v>
      </c>
      <c r="H20" s="5" t="s">
        <v>117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Q20" s="13">
        <v>12364742</v>
      </c>
      <c r="S20" s="2">
        <v>89026738</v>
      </c>
      <c r="T20" s="2">
        <f t="shared" si="3"/>
        <v>101391480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25014804.149999999</v>
      </c>
      <c r="AD20" s="4">
        <f t="shared" si="13"/>
        <v>75798047.650000006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2"/>
        <v>1.0001456134844406</v>
      </c>
      <c r="H21" s="5" t="s">
        <v>115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Q21" s="2"/>
      <c r="R21" s="2">
        <v>65435787</v>
      </c>
      <c r="S21" s="2">
        <v>21104274</v>
      </c>
      <c r="T21" s="2">
        <f t="shared" si="3"/>
        <v>86540061</v>
      </c>
      <c r="U21" s="9">
        <f t="shared" si="4"/>
        <v>0</v>
      </c>
      <c r="V21" s="9">
        <f t="shared" si="5"/>
        <v>0</v>
      </c>
      <c r="W21" s="9">
        <f t="shared" si="6"/>
        <v>65435787</v>
      </c>
      <c r="X21" s="9">
        <f t="shared" si="7"/>
        <v>0</v>
      </c>
      <c r="Y21" s="9">
        <f t="shared" si="8"/>
        <v>65435787</v>
      </c>
      <c r="Z21" s="10">
        <f t="shared" si="9"/>
        <v>0.54550483495623969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R22" s="2">
        <v>78924976</v>
      </c>
      <c r="S22" s="2">
        <v>90118912</v>
      </c>
      <c r="T22" s="2">
        <f t="shared" si="3"/>
        <v>225847782</v>
      </c>
      <c r="U22" s="9">
        <f t="shared" si="4"/>
        <v>28401947</v>
      </c>
      <c r="V22" s="9">
        <f t="shared" si="5"/>
        <v>0</v>
      </c>
      <c r="W22" s="9">
        <f t="shared" si="6"/>
        <v>78924976</v>
      </c>
      <c r="X22" s="9">
        <f t="shared" si="7"/>
        <v>0</v>
      </c>
      <c r="Y22" s="9">
        <f t="shared" si="8"/>
        <v>107326923</v>
      </c>
      <c r="Z22" s="10">
        <f t="shared" si="9"/>
        <v>0.94317587767632727</v>
      </c>
      <c r="AA22" s="4">
        <f t="shared" si="10"/>
        <v>7787985.7704000007</v>
      </c>
      <c r="AB22" s="4">
        <f t="shared" si="11"/>
        <v>22581090.980400003</v>
      </c>
      <c r="AC22" s="4">
        <f t="shared" si="12"/>
        <v>56719026.080399998</v>
      </c>
      <c r="AD22" s="4">
        <f t="shared" si="13"/>
        <v>113615584.5804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S23" s="2">
        <v>87643149</v>
      </c>
      <c r="T23" s="2">
        <f t="shared" si="3"/>
        <v>87643149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1876293.5100000007</v>
      </c>
      <c r="AB23" s="4">
        <f t="shared" si="11"/>
        <v>14735076.850000001</v>
      </c>
      <c r="AC23" s="4">
        <f t="shared" si="12"/>
        <v>44409192.25</v>
      </c>
      <c r="AD23" s="4">
        <f t="shared" si="13"/>
        <v>93866051.25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S24" s="2">
        <v>12325038</v>
      </c>
      <c r="T24" s="2">
        <f t="shared" si="3"/>
        <v>12325038</v>
      </c>
      <c r="U24" s="9">
        <f t="shared" si="4"/>
        <v>0</v>
      </c>
      <c r="V24" s="9">
        <f t="shared" si="5"/>
        <v>87679623</v>
      </c>
      <c r="W24" s="9">
        <f t="shared" si="6"/>
        <v>0</v>
      </c>
      <c r="X24" s="9">
        <f t="shared" si="7"/>
        <v>0</v>
      </c>
      <c r="Y24" s="9">
        <f t="shared" si="8"/>
        <v>87679623</v>
      </c>
      <c r="Z24" s="10">
        <f t="shared" si="9"/>
        <v>1.8656949024178642</v>
      </c>
      <c r="AA24" s="4">
        <f t="shared" si="10"/>
        <v>0</v>
      </c>
      <c r="AB24" s="4">
        <f t="shared" si="11"/>
        <v>1789983.5199999996</v>
      </c>
      <c r="AC24" s="4">
        <f t="shared" si="12"/>
        <v>15888691.119999999</v>
      </c>
      <c r="AD24" s="4">
        <f t="shared" si="13"/>
        <v>39386537.119999997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2"/>
        <v>0.45032213571059843</v>
      </c>
      <c r="H25" s="5" t="s">
        <v>116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13">
        <v>87679623</v>
      </c>
      <c r="S25" s="2">
        <v>98774069</v>
      </c>
      <c r="T25" s="2">
        <f t="shared" si="3"/>
        <v>263003430</v>
      </c>
      <c r="U25" s="9">
        <f t="shared" si="4"/>
        <v>38274869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38274869</v>
      </c>
      <c r="Z25" s="10">
        <f t="shared" si="9"/>
        <v>0.21815589452490325</v>
      </c>
      <c r="AA25" s="4">
        <f t="shared" si="10"/>
        <v>0</v>
      </c>
      <c r="AB25" s="4">
        <f t="shared" si="11"/>
        <v>0</v>
      </c>
      <c r="AC25" s="4">
        <f t="shared" si="12"/>
        <v>8715848.599999994</v>
      </c>
      <c r="AD25" s="4">
        <f t="shared" si="13"/>
        <v>96439513.099999994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2"/>
        <v>0.99971769737989935</v>
      </c>
      <c r="H26" s="5" t="s">
        <v>115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/>
      <c r="R26" s="2">
        <v>23489936</v>
      </c>
      <c r="S26" s="2">
        <v>23460277</v>
      </c>
      <c r="T26" s="2">
        <f t="shared" si="3"/>
        <v>92638211</v>
      </c>
      <c r="U26" s="9">
        <f t="shared" si="4"/>
        <v>22843999</v>
      </c>
      <c r="V26" s="9">
        <f t="shared" si="5"/>
        <v>0</v>
      </c>
      <c r="W26" s="9">
        <f t="shared" si="6"/>
        <v>23489936</v>
      </c>
      <c r="X26" s="9">
        <f t="shared" si="7"/>
        <v>0</v>
      </c>
      <c r="Y26" s="9">
        <f t="shared" si="8"/>
        <v>46333935</v>
      </c>
      <c r="Z26" s="10">
        <f t="shared" si="9"/>
        <v>0.66831142704234092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19572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153244702</v>
      </c>
      <c r="F27" s="6">
        <f t="shared" si="1"/>
        <v>122410.91440000001</v>
      </c>
      <c r="G27" s="7">
        <f t="shared" si="2"/>
        <v>7.9879377754932116E-4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56844.568720000003</v>
      </c>
      <c r="N27" s="4">
        <v>87792968</v>
      </c>
      <c r="O27" s="4">
        <v>65566.345679999999</v>
      </c>
      <c r="S27" s="2">
        <v>87643502</v>
      </c>
      <c r="T27" s="2">
        <f t="shared" si="3"/>
        <v>87643502</v>
      </c>
      <c r="U27" s="9">
        <f t="shared" si="4"/>
        <v>0</v>
      </c>
      <c r="V27" s="9">
        <f t="shared" si="5"/>
        <v>56792010</v>
      </c>
      <c r="W27" s="9">
        <f t="shared" si="6"/>
        <v>0</v>
      </c>
      <c r="X27" s="9">
        <f t="shared" si="7"/>
        <v>0</v>
      </c>
      <c r="Y27" s="9">
        <f t="shared" si="8"/>
        <v>56792010</v>
      </c>
      <c r="Z27" s="10">
        <f t="shared" si="9"/>
        <v>0.37059689019461173</v>
      </c>
      <c r="AA27" s="4">
        <f t="shared" si="10"/>
        <v>10604718.2256</v>
      </c>
      <c r="AB27" s="4">
        <f t="shared" si="11"/>
        <v>30526529.485600002</v>
      </c>
      <c r="AC27" s="4">
        <f t="shared" si="12"/>
        <v>76499940.085600004</v>
      </c>
      <c r="AD27" s="4">
        <f t="shared" si="13"/>
        <v>153122291.08559999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Q28" s="13">
        <v>56792010</v>
      </c>
      <c r="R28" s="2">
        <v>67885091</v>
      </c>
      <c r="S28" s="2">
        <v>34553296</v>
      </c>
      <c r="T28" s="2">
        <f t="shared" si="3"/>
        <v>159230397</v>
      </c>
      <c r="U28" s="9">
        <f t="shared" si="4"/>
        <v>0</v>
      </c>
      <c r="V28" s="9">
        <f t="shared" si="5"/>
        <v>0</v>
      </c>
      <c r="W28" s="9">
        <f t="shared" si="6"/>
        <v>67885091</v>
      </c>
      <c r="X28" s="9">
        <f t="shared" si="7"/>
        <v>0</v>
      </c>
      <c r="Y28" s="9">
        <f t="shared" si="8"/>
        <v>67885091</v>
      </c>
      <c r="Z28" s="10">
        <f t="shared" si="9"/>
        <v>0.74188546849018233</v>
      </c>
      <c r="AA28" s="4">
        <f t="shared" si="10"/>
        <v>1715470.4500000011</v>
      </c>
      <c r="AB28" s="4">
        <f t="shared" si="11"/>
        <v>13610920.9</v>
      </c>
      <c r="AC28" s="4">
        <f t="shared" si="12"/>
        <v>41061960.399999999</v>
      </c>
      <c r="AD28" s="4">
        <f t="shared" si="13"/>
        <v>86813692.900000006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5139537.9200000018</v>
      </c>
      <c r="AC29" s="4">
        <f t="shared" si="12"/>
        <v>44434720.219999999</v>
      </c>
      <c r="AD29" s="4">
        <f t="shared" si="13"/>
        <v>109926690.72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2"/>
        <v>0.44971880605800502</v>
      </c>
      <c r="H30" s="5" t="s">
        <v>115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5719734.200000003</v>
      </c>
      <c r="AD30" s="4">
        <f t="shared" si="13"/>
        <v>62597204.200000003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2"/>
        <v>0.99966055367546836</v>
      </c>
      <c r="H31" s="5" t="s">
        <v>116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36921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2"/>
        <v>6.4317270996199795E-4</v>
      </c>
      <c r="H32" s="5" t="s">
        <v>117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9426245.0603200011</v>
      </c>
      <c r="AB32" s="4">
        <f t="shared" si="11"/>
        <v>27094467.580320001</v>
      </c>
      <c r="AC32" s="4">
        <f t="shared" si="12"/>
        <v>67867288.780320004</v>
      </c>
      <c r="AD32" s="4">
        <f t="shared" si="13"/>
        <v>135821990.78031999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1602644.2600000007</v>
      </c>
      <c r="AB33" s="4">
        <f t="shared" si="11"/>
        <v>12867576.900000002</v>
      </c>
      <c r="AC33" s="4">
        <f t="shared" si="12"/>
        <v>38863575.299999997</v>
      </c>
      <c r="AD33" s="4">
        <f t="shared" si="13"/>
        <v>82190239.299999997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25252763.879999999</v>
      </c>
      <c r="G34" s="7">
        <f t="shared" ref="G34:G51" si="17">F34/E34</f>
        <v>0.16070078926633671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14327992.199999999</v>
      </c>
      <c r="N34" s="4">
        <v>68050255</v>
      </c>
      <c r="O34" s="4">
        <v>10924771.68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6175537.120000001</v>
      </c>
      <c r="AC34" s="4">
        <f t="shared" ref="AC34:AC51" si="27">IF(E34*$AC$1-F34&gt;0,E34*$AC$1-F34,0)</f>
        <v>53317988.620000005</v>
      </c>
      <c r="AD34" s="4">
        <f t="shared" ref="AD34:AD51" si="28">IF(E34*$AD$1-F34&gt;0,E34*$AD$1-F34,0)</f>
        <v>131888741.12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64485764</v>
      </c>
      <c r="F35" s="6">
        <f t="shared" si="16"/>
        <v>28950699.399999999</v>
      </c>
      <c r="G35" s="7">
        <f t="shared" si="17"/>
        <v>0.44894714126361285</v>
      </c>
      <c r="H35" s="5" t="s">
        <v>115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3292182.6000000015</v>
      </c>
      <c r="AD35" s="4">
        <f t="shared" si="28"/>
        <v>35535064.600000001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169298844</v>
      </c>
      <c r="F36" s="6">
        <f t="shared" si="16"/>
        <v>169143388</v>
      </c>
      <c r="G36" s="7">
        <f t="shared" si="17"/>
        <v>0.99908176573255281</v>
      </c>
      <c r="H36" s="5" t="s">
        <v>117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10992506</v>
      </c>
      <c r="W36" s="9">
        <f t="shared" si="21"/>
        <v>0</v>
      </c>
      <c r="X36" s="9">
        <f t="shared" si="22"/>
        <v>0</v>
      </c>
      <c r="Y36" s="9">
        <f t="shared" si="23"/>
        <v>10992506</v>
      </c>
      <c r="Z36" s="10">
        <f t="shared" si="24"/>
        <v>6.4929598692357288E-2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155456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43298060</v>
      </c>
      <c r="F37" s="6">
        <f t="shared" si="16"/>
        <v>71216.8024</v>
      </c>
      <c r="G37" s="7">
        <f t="shared" si="17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13">
        <v>10992506</v>
      </c>
      <c r="S37" s="2">
        <v>32122178</v>
      </c>
      <c r="T37" s="2">
        <f t="shared" si="18"/>
        <v>54079053</v>
      </c>
      <c r="U37" s="9">
        <f t="shared" si="19"/>
        <v>5482184.5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5482184.5</v>
      </c>
      <c r="Z37" s="10">
        <f t="shared" si="24"/>
        <v>0.12661501462190222</v>
      </c>
      <c r="AA37" s="4">
        <f t="shared" si="25"/>
        <v>2959647.3976000003</v>
      </c>
      <c r="AB37" s="4">
        <f t="shared" si="26"/>
        <v>8588395.1975999996</v>
      </c>
      <c r="AC37" s="4">
        <f t="shared" si="27"/>
        <v>21577813.1976</v>
      </c>
      <c r="AD37" s="4">
        <f t="shared" si="28"/>
        <v>43226843.1976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7"/>
        <v>5.10518212969285E-2</v>
      </c>
      <c r="H38" s="5" t="s">
        <v>115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Q38" s="2"/>
      <c r="R38" s="2">
        <v>87657996</v>
      </c>
      <c r="S38" s="2">
        <v>89017717</v>
      </c>
      <c r="T38" s="2">
        <f t="shared" si="18"/>
        <v>176675713</v>
      </c>
      <c r="U38" s="9">
        <f t="shared" si="19"/>
        <v>0</v>
      </c>
      <c r="V38" s="9">
        <f t="shared" si="20"/>
        <v>23456660</v>
      </c>
      <c r="W38" s="9">
        <f t="shared" si="21"/>
        <v>87657996</v>
      </c>
      <c r="X38" s="9">
        <f t="shared" si="22"/>
        <v>0</v>
      </c>
      <c r="Y38" s="9">
        <f t="shared" si="23"/>
        <v>111114656</v>
      </c>
      <c r="Z38" s="10">
        <f t="shared" si="24"/>
        <v>1.0953557580422566</v>
      </c>
      <c r="AA38" s="4">
        <f t="shared" si="25"/>
        <v>1922133.83</v>
      </c>
      <c r="AB38" s="4">
        <f t="shared" si="26"/>
        <v>15109543.65</v>
      </c>
      <c r="AC38" s="4">
        <f t="shared" si="27"/>
        <v>45542027.850000001</v>
      </c>
      <c r="AD38" s="4">
        <f t="shared" si="28"/>
        <v>96262834.849999994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7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15810889.119999999</v>
      </c>
      <c r="N39" s="4">
        <v>21154478</v>
      </c>
      <c r="O39" s="4">
        <v>3446035.4</v>
      </c>
      <c r="Q39" s="13">
        <v>23456660</v>
      </c>
      <c r="S39" s="2">
        <v>21093619</v>
      </c>
      <c r="T39" s="2">
        <f t="shared" si="18"/>
        <v>44550279</v>
      </c>
      <c r="U39" s="9">
        <f t="shared" si="19"/>
        <v>0</v>
      </c>
      <c r="V39" s="9">
        <f t="shared" si="20"/>
        <v>98767383</v>
      </c>
      <c r="W39" s="9">
        <f t="shared" si="21"/>
        <v>0</v>
      </c>
      <c r="X39" s="9">
        <f t="shared" si="22"/>
        <v>0</v>
      </c>
      <c r="Y39" s="9">
        <f t="shared" si="23"/>
        <v>98767383</v>
      </c>
      <c r="Z39" s="10">
        <f t="shared" si="24"/>
        <v>0.82331362363155602</v>
      </c>
      <c r="AA39" s="4">
        <f t="shared" si="25"/>
        <v>0</v>
      </c>
      <c r="AB39" s="4">
        <f t="shared" si="26"/>
        <v>4735726.6800000034</v>
      </c>
      <c r="AC39" s="4">
        <f t="shared" si="27"/>
        <v>40724703.480000004</v>
      </c>
      <c r="AD39" s="4">
        <f t="shared" si="28"/>
        <v>100706331.48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7"/>
        <v>0.45017451931476027</v>
      </c>
      <c r="H40" s="5" t="s">
        <v>115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Q40" s="2">
        <v>98767383</v>
      </c>
      <c r="R40" s="2">
        <v>23498571</v>
      </c>
      <c r="S40" s="2">
        <v>90127216</v>
      </c>
      <c r="T40" s="2">
        <f t="shared" si="18"/>
        <v>212393170</v>
      </c>
      <c r="U40" s="9">
        <f t="shared" si="19"/>
        <v>0</v>
      </c>
      <c r="V40" s="9">
        <f t="shared" si="20"/>
        <v>0</v>
      </c>
      <c r="W40" s="9">
        <f t="shared" si="21"/>
        <v>23498571</v>
      </c>
      <c r="X40" s="9">
        <f t="shared" si="22"/>
        <v>0</v>
      </c>
      <c r="Y40" s="9">
        <f t="shared" si="23"/>
        <v>23498571</v>
      </c>
      <c r="Z40" s="10">
        <f t="shared" si="24"/>
        <v>0.20663572095379598</v>
      </c>
      <c r="AA40" s="4">
        <f t="shared" si="25"/>
        <v>0</v>
      </c>
      <c r="AB40" s="4">
        <f t="shared" si="26"/>
        <v>0</v>
      </c>
      <c r="AC40" s="4">
        <f t="shared" si="27"/>
        <v>5666143.25</v>
      </c>
      <c r="AD40" s="4">
        <f t="shared" si="28"/>
        <v>62526038.75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7"/>
        <v>0.99974989582959273</v>
      </c>
      <c r="H41" s="5" t="s">
        <v>117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/>
      <c r="T41" s="2">
        <f t="shared" si="18"/>
        <v>12350833</v>
      </c>
      <c r="U41" s="9">
        <f t="shared" si="19"/>
        <v>6175416.5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6175416.5</v>
      </c>
      <c r="Z41" s="10">
        <f t="shared" si="24"/>
        <v>6.2537855636393233E-2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24697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46920280</v>
      </c>
      <c r="F42" s="6">
        <f t="shared" si="16"/>
        <v>56628.085440000003</v>
      </c>
      <c r="G42" s="7">
        <f t="shared" si="17"/>
        <v>1.206899989514129E-3</v>
      </c>
      <c r="H42" s="5" t="s">
        <v>117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R42" s="2">
        <v>65430155</v>
      </c>
      <c r="S42" s="2">
        <v>12356476</v>
      </c>
      <c r="T42" s="2">
        <f t="shared" si="18"/>
        <v>112344146</v>
      </c>
      <c r="U42" s="9">
        <f t="shared" si="19"/>
        <v>17278757.5</v>
      </c>
      <c r="V42" s="9">
        <f t="shared" si="20"/>
        <v>98788353</v>
      </c>
      <c r="W42" s="9">
        <f t="shared" si="21"/>
        <v>65430155</v>
      </c>
      <c r="X42" s="9">
        <f t="shared" si="22"/>
        <v>0</v>
      </c>
      <c r="Y42" s="9">
        <f t="shared" si="23"/>
        <v>181497265.5</v>
      </c>
      <c r="Z42" s="10">
        <f t="shared" si="24"/>
        <v>3.8682050810438473</v>
      </c>
      <c r="AA42" s="4">
        <f t="shared" si="25"/>
        <v>3227791.51456</v>
      </c>
      <c r="AB42" s="4">
        <f t="shared" si="26"/>
        <v>9327427.9145599995</v>
      </c>
      <c r="AC42" s="4">
        <f t="shared" si="27"/>
        <v>23403511.914560001</v>
      </c>
      <c r="AD42" s="4">
        <f t="shared" si="28"/>
        <v>46863651.914559998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175610149</v>
      </c>
      <c r="F43" s="6">
        <f t="shared" si="16"/>
        <v>8912746.1000000015</v>
      </c>
      <c r="G43" s="7">
        <f t="shared" si="17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13">
        <v>98788353</v>
      </c>
      <c r="T43" s="2">
        <f t="shared" si="18"/>
        <v>175347411</v>
      </c>
      <c r="U43" s="9">
        <f t="shared" si="19"/>
        <v>38279529</v>
      </c>
      <c r="V43" s="9">
        <f t="shared" si="20"/>
        <v>45689026</v>
      </c>
      <c r="W43" s="9">
        <f t="shared" si="21"/>
        <v>0</v>
      </c>
      <c r="X43" s="9">
        <f t="shared" si="22"/>
        <v>0</v>
      </c>
      <c r="Y43" s="9">
        <f t="shared" si="23"/>
        <v>83968555</v>
      </c>
      <c r="Z43" s="10">
        <f t="shared" si="24"/>
        <v>0.47815320172639908</v>
      </c>
      <c r="AA43" s="4">
        <f t="shared" si="25"/>
        <v>3379964.33</v>
      </c>
      <c r="AB43" s="4">
        <f t="shared" si="26"/>
        <v>26209283.700000003</v>
      </c>
      <c r="AC43" s="4">
        <f t="shared" si="27"/>
        <v>78892328.400000006</v>
      </c>
      <c r="AD43" s="4">
        <f t="shared" si="28"/>
        <v>166697402.90000001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7"/>
        <v>0.16029038268232371</v>
      </c>
      <c r="H44" s="5" t="s">
        <v>115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T44" s="2">
        <f t="shared" si="18"/>
        <v>114833595</v>
      </c>
      <c r="U44" s="9">
        <f t="shared" si="19"/>
        <v>22840187</v>
      </c>
      <c r="V44" s="9">
        <f t="shared" si="20"/>
        <v>0</v>
      </c>
      <c r="W44" s="9">
        <f t="shared" si="21"/>
        <v>23464195</v>
      </c>
      <c r="X44" s="9">
        <f t="shared" si="22"/>
        <v>0</v>
      </c>
      <c r="Y44" s="9">
        <f t="shared" si="23"/>
        <v>46304382</v>
      </c>
      <c r="Z44" s="10">
        <f t="shared" si="24"/>
        <v>0.66746176951961456</v>
      </c>
      <c r="AA44" s="4">
        <f t="shared" si="25"/>
        <v>0</v>
      </c>
      <c r="AB44" s="4">
        <f t="shared" si="26"/>
        <v>2754808.4000000004</v>
      </c>
      <c r="AC44" s="4">
        <f t="shared" si="27"/>
        <v>23566958.600000001</v>
      </c>
      <c r="AD44" s="4">
        <f t="shared" si="28"/>
        <v>58253875.600000001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7"/>
        <v>0.45058628340845075</v>
      </c>
      <c r="H45" s="5" t="s">
        <v>116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/>
      <c r="S45" s="2">
        <v>87673053</v>
      </c>
      <c r="T45" s="2">
        <f t="shared" si="18"/>
        <v>153094608</v>
      </c>
      <c r="U45" s="9">
        <f t="shared" si="19"/>
        <v>32710777.5</v>
      </c>
      <c r="V45" s="9">
        <f t="shared" si="20"/>
        <v>34554874</v>
      </c>
      <c r="W45" s="9">
        <f t="shared" si="21"/>
        <v>0</v>
      </c>
      <c r="X45" s="9">
        <f t="shared" si="22"/>
        <v>0</v>
      </c>
      <c r="Y45" s="9">
        <f t="shared" si="23"/>
        <v>67265651.5</v>
      </c>
      <c r="Z45" s="10">
        <f t="shared" si="24"/>
        <v>0.43921175270556456</v>
      </c>
      <c r="AA45" s="4">
        <f t="shared" si="25"/>
        <v>0</v>
      </c>
      <c r="AB45" s="4">
        <f t="shared" si="26"/>
        <v>0</v>
      </c>
      <c r="AC45" s="4">
        <f t="shared" si="27"/>
        <v>7567752.5</v>
      </c>
      <c r="AD45" s="4">
        <f t="shared" si="28"/>
        <v>84143175.5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7"/>
        <v>1.0009511383074619</v>
      </c>
      <c r="H46" s="5" t="s">
        <v>117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13">
        <v>34554874</v>
      </c>
      <c r="T46" s="2">
        <f t="shared" si="18"/>
        <v>91323158</v>
      </c>
      <c r="U46" s="9">
        <f t="shared" si="19"/>
        <v>28384142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28384142</v>
      </c>
      <c r="Z46" s="10">
        <f t="shared" si="24"/>
        <v>0.31032385922085987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7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Q47" s="2"/>
      <c r="R47" s="2">
        <v>54305205</v>
      </c>
      <c r="S47" s="2">
        <v>76524749</v>
      </c>
      <c r="T47" s="2">
        <f t="shared" si="18"/>
        <v>130829954</v>
      </c>
      <c r="U47" s="9">
        <f t="shared" si="19"/>
        <v>0</v>
      </c>
      <c r="V47" s="9">
        <f t="shared" si="20"/>
        <v>67890634</v>
      </c>
      <c r="W47" s="9">
        <f t="shared" si="21"/>
        <v>54305205</v>
      </c>
      <c r="X47" s="9">
        <f t="shared" si="22"/>
        <v>0</v>
      </c>
      <c r="Y47" s="9">
        <f t="shared" si="23"/>
        <v>122195839</v>
      </c>
      <c r="Z47" s="10">
        <f t="shared" si="24"/>
        <v>0.93263390989651307</v>
      </c>
      <c r="AA47" s="4">
        <f t="shared" si="25"/>
        <v>9025154.785360001</v>
      </c>
      <c r="AB47" s="4">
        <f t="shared" si="26"/>
        <v>26058053.655360002</v>
      </c>
      <c r="AC47" s="4">
        <f t="shared" si="27"/>
        <v>65364743.355360001</v>
      </c>
      <c r="AD47" s="4">
        <f t="shared" si="28"/>
        <v>130875892.85536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113636372</v>
      </c>
      <c r="F48" s="6">
        <f t="shared" si="16"/>
        <v>5761981.1999999993</v>
      </c>
      <c r="G48" s="7">
        <f t="shared" si="17"/>
        <v>5.0705430828080288E-2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</v>
      </c>
      <c r="N48" s="4">
        <v>45739667</v>
      </c>
      <c r="O48" s="4">
        <v>2361411.0499999998</v>
      </c>
      <c r="Q48" s="13">
        <v>67890634</v>
      </c>
      <c r="S48" s="2">
        <v>45693468</v>
      </c>
      <c r="T48" s="2">
        <f t="shared" si="18"/>
        <v>113584102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2192564.8400000017</v>
      </c>
      <c r="AB48" s="4">
        <f t="shared" si="26"/>
        <v>16965293.200000003</v>
      </c>
      <c r="AC48" s="4">
        <f t="shared" si="27"/>
        <v>51056204.799999997</v>
      </c>
      <c r="AD48" s="4">
        <f t="shared" si="28"/>
        <v>107874390.8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7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/>
      <c r="R49" s="2">
        <v>65431883</v>
      </c>
      <c r="T49" s="2">
        <f t="shared" si="18"/>
        <v>108643016</v>
      </c>
      <c r="U49" s="9">
        <f t="shared" si="19"/>
        <v>21605566.5</v>
      </c>
      <c r="V49" s="9">
        <f t="shared" si="20"/>
        <v>0</v>
      </c>
      <c r="W49" s="9">
        <f t="shared" si="21"/>
        <v>65431883</v>
      </c>
      <c r="X49" s="9">
        <f t="shared" si="22"/>
        <v>0</v>
      </c>
      <c r="Y49" s="9">
        <f t="shared" si="23"/>
        <v>87037449.5</v>
      </c>
      <c r="Z49" s="10">
        <f t="shared" si="24"/>
        <v>0.80039203346391485</v>
      </c>
      <c r="AA49" s="4">
        <f t="shared" si="25"/>
        <v>0</v>
      </c>
      <c r="AB49" s="4">
        <f t="shared" si="26"/>
        <v>4147763.2400000021</v>
      </c>
      <c r="AC49" s="4">
        <f t="shared" si="27"/>
        <v>36770820.140000001</v>
      </c>
      <c r="AD49" s="4">
        <f t="shared" si="28"/>
        <v>91142581.640000001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135938044</v>
      </c>
      <c r="F50" s="6">
        <f t="shared" si="16"/>
        <v>61174140.699999996</v>
      </c>
      <c r="G50" s="7">
        <f t="shared" si="17"/>
        <v>0.45001486633131188</v>
      </c>
      <c r="H50" s="5" t="s">
        <v>116</v>
      </c>
      <c r="I50" s="5">
        <v>11</v>
      </c>
      <c r="J50" s="5">
        <v>145</v>
      </c>
      <c r="K50" s="12">
        <v>0</v>
      </c>
      <c r="L50" s="4">
        <v>79005634</v>
      </c>
      <c r="M50" s="4">
        <v>35600840.299999997</v>
      </c>
      <c r="N50" s="4">
        <v>56932410</v>
      </c>
      <c r="O50" s="4">
        <v>25573300.399999999</v>
      </c>
      <c r="R50" s="2">
        <v>78924859</v>
      </c>
      <c r="S50" s="2">
        <v>56815719</v>
      </c>
      <c r="T50" s="2">
        <f t="shared" si="18"/>
        <v>135740578</v>
      </c>
      <c r="U50" s="9">
        <f t="shared" si="19"/>
        <v>0</v>
      </c>
      <c r="V50" s="9">
        <f t="shared" si="20"/>
        <v>54305975</v>
      </c>
      <c r="W50" s="9">
        <f t="shared" si="21"/>
        <v>78924859</v>
      </c>
      <c r="X50" s="9">
        <f t="shared" si="22"/>
        <v>0</v>
      </c>
      <c r="Y50" s="9">
        <f t="shared" si="23"/>
        <v>133230834</v>
      </c>
      <c r="Z50" s="10">
        <f t="shared" si="24"/>
        <v>0.98008497165076169</v>
      </c>
      <c r="AA50" s="4">
        <f t="shared" si="25"/>
        <v>0</v>
      </c>
      <c r="AB50" s="4">
        <f t="shared" si="26"/>
        <v>0</v>
      </c>
      <c r="AC50" s="4">
        <f t="shared" si="27"/>
        <v>6794881.3000000045</v>
      </c>
      <c r="AD50" s="4">
        <f t="shared" si="28"/>
        <v>74763903.300000012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86601933</v>
      </c>
      <c r="F51" s="6">
        <f t="shared" si="16"/>
        <v>86545650</v>
      </c>
      <c r="G51" s="7">
        <f t="shared" si="17"/>
        <v>0.99935009533794128</v>
      </c>
      <c r="H51" s="5" t="s">
        <v>115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13">
        <v>54305975</v>
      </c>
      <c r="T51" s="2">
        <f t="shared" si="18"/>
        <v>86427682</v>
      </c>
      <c r="U51" s="9">
        <f t="shared" si="19"/>
        <v>16060853.5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16060853.5</v>
      </c>
      <c r="Z51" s="10">
        <f t="shared" si="24"/>
        <v>0.1854560625107525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56283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140" workbookViewId="0">
      <selection activeCell="I144" sqref="I144"/>
    </sheetView>
  </sheetViews>
  <sheetFormatPr defaultRowHeight="15"/>
  <cols>
    <col min="4" max="4" width="14" customWidth="1"/>
  </cols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6341624.5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6341624.5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12477673.5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12477673.5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49389285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49389285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49405622.5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49405622.5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11744737.5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11744737.5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38283744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38283744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28402008.5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28402008.5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43833249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43833249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27159930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27159930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11728047.5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11728047.5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33946121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33946121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16063572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16063572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38271676.5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38271676.5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10548871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10548871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45073187.5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45073187.5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49375271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49375271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11738764.5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11738764.5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32719271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32719271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39450152.5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39450152.5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22847852.5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22847852.5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6191094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6191094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6192720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6192720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17275005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17275005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38280794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38280794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6182371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6182371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32717893.5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32717893.5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28401947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28401947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39462488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39462488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38274869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38274869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43839811.5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43839811.5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22843999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22843999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11744968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11744968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28396005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28396005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33942545.5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33942545.5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5482184.5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5482184.5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5496253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5496253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43828998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43828998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11728330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11728330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49383691.5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49383691.5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11749285.5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11749285.5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6175416.5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6175416.5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17278757.5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17278757.5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32715077.5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32715077.5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38279529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38279529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49394176.5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49394176.5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22840187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22840187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22844513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22844513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11732097.5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11732097.5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32710777.5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32710777.5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28384142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28384142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17277437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17277437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27152602.5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27152602.5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33945317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33945317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21605566.5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21605566.5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32715941.5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32715941.5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39462429.5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39462429.5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16060853.5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16060853.5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27152987.5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27152987.5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2" sqref="J2:J6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193</v>
      </c>
      <c r="B1" s="17" t="s">
        <v>194</v>
      </c>
      <c r="E1" s="18" t="s">
        <v>28</v>
      </c>
      <c r="F1" s="18" t="s">
        <v>195</v>
      </c>
      <c r="I1" s="19" t="s">
        <v>196</v>
      </c>
      <c r="J1" s="19" t="s">
        <v>197</v>
      </c>
    </row>
    <row r="2" spans="1:10">
      <c r="A2" s="20">
        <v>1</v>
      </c>
      <c r="B2">
        <v>120000000</v>
      </c>
      <c r="E2" s="21" t="s">
        <v>31</v>
      </c>
      <c r="F2">
        <v>10000000</v>
      </c>
      <c r="I2">
        <v>1</v>
      </c>
      <c r="J2">
        <v>6980000000</v>
      </c>
    </row>
    <row r="3" spans="1:10">
      <c r="A3" s="20">
        <v>2</v>
      </c>
      <c r="B3">
        <v>108000000</v>
      </c>
      <c r="E3" s="21" t="s">
        <v>59</v>
      </c>
      <c r="F3">
        <v>34400000</v>
      </c>
      <c r="I3">
        <v>2</v>
      </c>
      <c r="J3">
        <v>6980000000</v>
      </c>
    </row>
    <row r="4" spans="1:10">
      <c r="A4" s="20">
        <v>3</v>
      </c>
      <c r="B4">
        <v>96000000</v>
      </c>
      <c r="E4" s="21" t="s">
        <v>34</v>
      </c>
      <c r="F4">
        <v>3836000000</v>
      </c>
      <c r="I4">
        <v>3</v>
      </c>
      <c r="J4">
        <v>6980000000</v>
      </c>
    </row>
    <row r="5" spans="1:10">
      <c r="A5" s="20">
        <v>4</v>
      </c>
      <c r="B5">
        <v>84000000</v>
      </c>
      <c r="E5" s="21" t="s">
        <v>66</v>
      </c>
      <c r="F5">
        <v>164000000</v>
      </c>
      <c r="I5">
        <v>4</v>
      </c>
      <c r="J5">
        <v>6980000000</v>
      </c>
    </row>
    <row r="6" spans="1:10">
      <c r="A6" s="20">
        <v>5</v>
      </c>
      <c r="B6">
        <v>72000000</v>
      </c>
      <c r="E6" s="21" t="s">
        <v>49</v>
      </c>
      <c r="F6">
        <v>27000000</v>
      </c>
      <c r="I6">
        <v>5</v>
      </c>
      <c r="J6">
        <v>6980000000</v>
      </c>
    </row>
    <row r="7" spans="1:10">
      <c r="A7" s="20">
        <v>6</v>
      </c>
      <c r="B7">
        <v>60000000</v>
      </c>
      <c r="E7" s="21" t="s">
        <v>39</v>
      </c>
      <c r="F7">
        <v>59600000</v>
      </c>
    </row>
    <row r="8" spans="1:10">
      <c r="A8" s="20">
        <v>7</v>
      </c>
      <c r="B8">
        <v>48000000</v>
      </c>
      <c r="E8" s="21" t="s">
        <v>44</v>
      </c>
      <c r="F8">
        <v>18000000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1" sqref="D1:D1048576"/>
    </sheetView>
  </sheetViews>
  <sheetFormatPr defaultRowHeight="15"/>
  <sheetData>
    <row r="1" spans="1:4" ht="30.75" customHeight="1">
      <c r="A1" s="23" t="s">
        <v>198</v>
      </c>
      <c r="B1" s="24" t="s">
        <v>199</v>
      </c>
      <c r="C1" s="23" t="s">
        <v>200</v>
      </c>
      <c r="D1" s="23" t="s">
        <v>201</v>
      </c>
    </row>
    <row r="2" spans="1:4">
      <c r="A2" t="s">
        <v>202</v>
      </c>
      <c r="B2">
        <v>1</v>
      </c>
      <c r="C2">
        <v>2E-3</v>
      </c>
      <c r="D2">
        <v>2023</v>
      </c>
    </row>
    <row r="3" spans="1:4">
      <c r="A3" t="s">
        <v>203</v>
      </c>
      <c r="B3">
        <v>2</v>
      </c>
      <c r="C3">
        <v>2.3199999999999998E-2</v>
      </c>
      <c r="D3">
        <v>2023</v>
      </c>
    </row>
    <row r="4" spans="1:4">
      <c r="A4" t="s">
        <v>204</v>
      </c>
      <c r="B4">
        <v>3</v>
      </c>
      <c r="C4">
        <v>5.1799999999999999E-2</v>
      </c>
      <c r="D4">
        <v>2023</v>
      </c>
    </row>
    <row r="5" spans="1:4">
      <c r="A5" t="s">
        <v>205</v>
      </c>
      <c r="B5">
        <v>4</v>
      </c>
      <c r="C5">
        <v>0.11119999999999999</v>
      </c>
      <c r="D5">
        <v>2023</v>
      </c>
    </row>
    <row r="6" spans="1:4">
      <c r="A6" t="s">
        <v>206</v>
      </c>
      <c r="B6">
        <v>5</v>
      </c>
      <c r="C6">
        <v>0.20799999999999999</v>
      </c>
      <c r="D6">
        <v>2023</v>
      </c>
    </row>
    <row r="7" spans="1:4">
      <c r="A7" t="s">
        <v>207</v>
      </c>
      <c r="B7">
        <v>6</v>
      </c>
      <c r="C7">
        <v>0.37959999999999999</v>
      </c>
      <c r="D7">
        <v>2023</v>
      </c>
    </row>
    <row r="8" spans="1:4">
      <c r="A8" t="s">
        <v>208</v>
      </c>
      <c r="B8">
        <v>7</v>
      </c>
      <c r="C8">
        <v>0.59399999999999997</v>
      </c>
      <c r="D8">
        <v>2023</v>
      </c>
    </row>
    <row r="9" spans="1:4">
      <c r="A9" t="s">
        <v>209</v>
      </c>
      <c r="B9">
        <v>8</v>
      </c>
      <c r="C9">
        <v>0.91300000000000003</v>
      </c>
      <c r="D9">
        <v>2023</v>
      </c>
    </row>
    <row r="10" spans="1:4">
      <c r="A10" t="s">
        <v>210</v>
      </c>
      <c r="B10">
        <v>9</v>
      </c>
      <c r="C10">
        <v>1.32</v>
      </c>
      <c r="D10">
        <v>2023</v>
      </c>
    </row>
    <row r="11" spans="1:4">
      <c r="A11" t="s">
        <v>211</v>
      </c>
      <c r="B11">
        <v>10</v>
      </c>
      <c r="C11">
        <v>2.6179999999999999</v>
      </c>
      <c r="D11">
        <v>2023</v>
      </c>
    </row>
    <row r="12" spans="1:4">
      <c r="A12" t="s">
        <v>212</v>
      </c>
      <c r="B12">
        <v>11</v>
      </c>
      <c r="C12">
        <v>4.62</v>
      </c>
      <c r="D12">
        <v>2023</v>
      </c>
    </row>
    <row r="13" spans="1:4">
      <c r="A13" t="s">
        <v>213</v>
      </c>
      <c r="B13">
        <v>12</v>
      </c>
      <c r="C13">
        <v>7.48</v>
      </c>
      <c r="D13">
        <v>2023</v>
      </c>
    </row>
    <row r="14" spans="1:4">
      <c r="A14" t="s">
        <v>214</v>
      </c>
      <c r="B14">
        <v>13</v>
      </c>
      <c r="C14">
        <v>10.769</v>
      </c>
      <c r="D14">
        <v>2023</v>
      </c>
    </row>
    <row r="15" spans="1:4">
      <c r="A15" t="s">
        <v>215</v>
      </c>
      <c r="B15">
        <v>14</v>
      </c>
      <c r="C15">
        <v>15.234999999999999</v>
      </c>
      <c r="D15">
        <v>2023</v>
      </c>
    </row>
    <row r="16" spans="1:4">
      <c r="A16" t="s">
        <v>216</v>
      </c>
      <c r="B16">
        <v>15</v>
      </c>
      <c r="C16">
        <v>19.942</v>
      </c>
      <c r="D16">
        <v>2023</v>
      </c>
    </row>
    <row r="17" spans="1:4">
      <c r="A17" t="s">
        <v>217</v>
      </c>
      <c r="B17">
        <v>16</v>
      </c>
      <c r="C17">
        <v>26.443999999999999</v>
      </c>
      <c r="D17">
        <v>2023</v>
      </c>
    </row>
    <row r="18" spans="1:4">
      <c r="A18" t="s">
        <v>218</v>
      </c>
      <c r="B18">
        <v>17</v>
      </c>
      <c r="C18">
        <v>35.726799999999997</v>
      </c>
      <c r="D18">
        <v>2023</v>
      </c>
    </row>
    <row r="19" spans="1:4">
      <c r="A19" t="s">
        <v>219</v>
      </c>
      <c r="B19">
        <v>17</v>
      </c>
      <c r="C19">
        <v>48.268000000000001</v>
      </c>
      <c r="D19">
        <v>2023</v>
      </c>
    </row>
    <row r="20" spans="1:4">
      <c r="A20" t="s">
        <v>220</v>
      </c>
      <c r="B20">
        <v>17</v>
      </c>
      <c r="C20">
        <v>72.866200000000006</v>
      </c>
      <c r="D20">
        <v>2023</v>
      </c>
    </row>
    <row r="21" spans="1:4">
      <c r="A21" t="s">
        <v>221</v>
      </c>
      <c r="B21">
        <v>17</v>
      </c>
      <c r="C21">
        <v>100</v>
      </c>
      <c r="D21">
        <v>2023</v>
      </c>
    </row>
    <row r="22" spans="1:4">
      <c r="A22" t="s">
        <v>222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7"/>
  <sheetViews>
    <sheetView workbookViewId="0">
      <selection activeCell="B8" sqref="B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223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9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5" t="s">
        <v>225</v>
      </c>
      <c r="C2" s="25" t="s">
        <v>226</v>
      </c>
      <c r="D2" s="26" t="s">
        <v>227</v>
      </c>
      <c r="E2" s="26" t="s">
        <v>228</v>
      </c>
      <c r="F2" s="27" t="s">
        <v>229</v>
      </c>
      <c r="G2" s="26" t="s">
        <v>230</v>
      </c>
    </row>
    <row r="3" spans="2:7">
      <c r="B3" s="28" t="s">
        <v>231</v>
      </c>
      <c r="C3" s="29">
        <v>40426848</v>
      </c>
      <c r="D3" s="26">
        <v>2023</v>
      </c>
      <c r="E3" s="26" t="s">
        <v>232</v>
      </c>
      <c r="F3" s="30">
        <f t="shared" ref="F3:F39" ca="1" si="0">(C3*0.2) + RANDBETWEEN(0, 25000)</f>
        <v>8090201.6000000006</v>
      </c>
      <c r="G3" s="29">
        <f t="shared" ref="G3:G39" ca="1" si="1">C3-F3</f>
        <v>32336646.399999999</v>
      </c>
    </row>
    <row r="4" spans="2:7">
      <c r="B4" s="28" t="s">
        <v>233</v>
      </c>
      <c r="C4" s="29">
        <v>53896550.399999999</v>
      </c>
      <c r="D4" s="26">
        <v>2022</v>
      </c>
      <c r="E4" s="26" t="s">
        <v>232</v>
      </c>
      <c r="F4" s="30">
        <f t="shared" ca="1" si="0"/>
        <v>10786617.08</v>
      </c>
      <c r="G4" s="29">
        <f t="shared" ca="1" si="1"/>
        <v>43109933.32</v>
      </c>
    </row>
    <row r="5" spans="2:7" ht="30" customHeight="1">
      <c r="B5" s="28" t="s">
        <v>234</v>
      </c>
      <c r="C5" s="29">
        <v>67366252.799999997</v>
      </c>
      <c r="D5" s="26">
        <v>2019</v>
      </c>
      <c r="E5" s="26" t="s">
        <v>232</v>
      </c>
      <c r="F5" s="30">
        <f t="shared" ca="1" si="0"/>
        <v>13478847.560000001</v>
      </c>
      <c r="G5" s="29">
        <f t="shared" ca="1" si="1"/>
        <v>53887405.239999995</v>
      </c>
    </row>
    <row r="6" spans="2:7">
      <c r="B6" s="28" t="s">
        <v>235</v>
      </c>
      <c r="C6" s="29">
        <v>94305657.600000009</v>
      </c>
      <c r="D6" s="26">
        <v>2023</v>
      </c>
      <c r="E6" s="26" t="s">
        <v>232</v>
      </c>
      <c r="F6" s="30">
        <f t="shared" ca="1" si="0"/>
        <v>18865067.520000003</v>
      </c>
      <c r="G6" s="29">
        <f t="shared" ca="1" si="1"/>
        <v>75440590.080000013</v>
      </c>
    </row>
    <row r="7" spans="2:7" ht="30" customHeight="1">
      <c r="B7" s="28" t="s">
        <v>236</v>
      </c>
      <c r="C7" s="29">
        <v>107760576</v>
      </c>
      <c r="D7" s="26">
        <v>2022</v>
      </c>
      <c r="E7" s="26" t="s">
        <v>232</v>
      </c>
      <c r="F7" s="30">
        <f t="shared" ca="1" si="0"/>
        <v>21552598.200000003</v>
      </c>
      <c r="G7" s="29">
        <f t="shared" ca="1" si="1"/>
        <v>86207977.799999997</v>
      </c>
    </row>
    <row r="8" spans="2:7">
      <c r="B8" s="28" t="s">
        <v>237</v>
      </c>
      <c r="C8" s="29">
        <v>121082438.40000001</v>
      </c>
      <c r="D8" s="26">
        <v>2019</v>
      </c>
      <c r="E8" s="26" t="s">
        <v>232</v>
      </c>
      <c r="F8" s="30">
        <f t="shared" ca="1" si="0"/>
        <v>24222117.680000003</v>
      </c>
      <c r="G8" s="29">
        <f t="shared" ca="1" si="1"/>
        <v>96860320.719999999</v>
      </c>
    </row>
    <row r="9" spans="2:7">
      <c r="B9" s="28" t="s">
        <v>238</v>
      </c>
      <c r="C9" s="29">
        <v>146543443.19999999</v>
      </c>
      <c r="D9" s="26">
        <v>2023</v>
      </c>
      <c r="E9" s="26" t="s">
        <v>232</v>
      </c>
      <c r="F9" s="30">
        <f t="shared" ca="1" si="0"/>
        <v>29331855.640000001</v>
      </c>
      <c r="G9" s="29">
        <f t="shared" ca="1" si="1"/>
        <v>117211587.55999999</v>
      </c>
    </row>
    <row r="10" spans="2:7">
      <c r="B10" s="28" t="s">
        <v>239</v>
      </c>
      <c r="C10" s="29">
        <v>16608345.6</v>
      </c>
      <c r="D10" s="26">
        <v>2022</v>
      </c>
      <c r="E10" s="26" t="s">
        <v>232</v>
      </c>
      <c r="F10" s="30">
        <f t="shared" ca="1" si="0"/>
        <v>3341451.12</v>
      </c>
      <c r="G10" s="29">
        <f t="shared" ca="1" si="1"/>
        <v>13266894.48</v>
      </c>
    </row>
    <row r="11" spans="2:7">
      <c r="B11" s="28" t="s">
        <v>240</v>
      </c>
      <c r="C11" s="29">
        <v>33034848</v>
      </c>
      <c r="D11" s="26">
        <v>2019</v>
      </c>
      <c r="E11" s="26" t="s">
        <v>232</v>
      </c>
      <c r="F11" s="30">
        <f t="shared" ca="1" si="0"/>
        <v>6620116.6000000006</v>
      </c>
      <c r="G11" s="29">
        <f t="shared" ca="1" si="1"/>
        <v>26414731.399999999</v>
      </c>
    </row>
    <row r="12" spans="2:7" ht="30" customHeight="1">
      <c r="B12" s="28" t="s">
        <v>241</v>
      </c>
      <c r="C12" s="29">
        <v>49461350.399999999</v>
      </c>
      <c r="D12" s="26">
        <v>2020</v>
      </c>
      <c r="E12" s="26" t="s">
        <v>232</v>
      </c>
      <c r="F12" s="30">
        <f t="shared" ca="1" si="0"/>
        <v>9904748.0800000001</v>
      </c>
      <c r="G12" s="29">
        <f t="shared" ca="1" si="1"/>
        <v>39556602.32</v>
      </c>
    </row>
    <row r="13" spans="2:7">
      <c r="B13" s="28" t="s">
        <v>242</v>
      </c>
      <c r="C13" s="29">
        <v>65887852.799999997</v>
      </c>
      <c r="D13" s="26">
        <v>2020</v>
      </c>
      <c r="E13" s="26" t="s">
        <v>232</v>
      </c>
      <c r="F13" s="30">
        <f t="shared" ca="1" si="0"/>
        <v>13200331.560000001</v>
      </c>
      <c r="G13" s="29">
        <f t="shared" ca="1" si="1"/>
        <v>52687521.239999995</v>
      </c>
    </row>
    <row r="14" spans="2:7">
      <c r="B14" s="28" t="s">
        <v>243</v>
      </c>
      <c r="C14" s="29">
        <v>82314355.199999988</v>
      </c>
      <c r="D14" s="26">
        <v>2020</v>
      </c>
      <c r="E14" s="26" t="s">
        <v>232</v>
      </c>
      <c r="F14" s="30">
        <f t="shared" ca="1" si="0"/>
        <v>16482651.039999999</v>
      </c>
      <c r="G14" s="29">
        <f t="shared" ca="1" si="1"/>
        <v>65831704.159999989</v>
      </c>
    </row>
    <row r="15" spans="2:7">
      <c r="B15" s="28" t="s">
        <v>244</v>
      </c>
      <c r="C15" s="29">
        <v>98740857.600000009</v>
      </c>
      <c r="D15" s="26">
        <v>2020</v>
      </c>
      <c r="E15" s="26" t="s">
        <v>245</v>
      </c>
      <c r="F15" s="30">
        <f t="shared" ca="1" si="0"/>
        <v>19750436.520000003</v>
      </c>
      <c r="G15" s="29">
        <f t="shared" ca="1" si="1"/>
        <v>78990421.080000013</v>
      </c>
    </row>
    <row r="16" spans="2:7" ht="30" customHeight="1">
      <c r="B16" s="28" t="s">
        <v>246</v>
      </c>
      <c r="C16" s="29">
        <v>115152576</v>
      </c>
      <c r="D16" s="26">
        <v>2020</v>
      </c>
      <c r="E16" s="26" t="s">
        <v>232</v>
      </c>
      <c r="F16" s="30">
        <f t="shared" ca="1" si="0"/>
        <v>23031978.200000003</v>
      </c>
      <c r="G16" s="29">
        <f t="shared" ca="1" si="1"/>
        <v>92120597.799999997</v>
      </c>
    </row>
    <row r="17" spans="2:7">
      <c r="B17" s="28" t="s">
        <v>247</v>
      </c>
      <c r="C17" s="29">
        <v>131431238.40000001</v>
      </c>
      <c r="D17" s="26">
        <v>2020</v>
      </c>
      <c r="E17" s="26" t="s">
        <v>232</v>
      </c>
      <c r="F17" s="30">
        <f t="shared" ca="1" si="0"/>
        <v>26296954.680000003</v>
      </c>
      <c r="G17" s="29">
        <f t="shared" ca="1" si="1"/>
        <v>105134283.72</v>
      </c>
    </row>
    <row r="18" spans="2:7" ht="30" customHeight="1">
      <c r="B18" s="28" t="s">
        <v>248</v>
      </c>
      <c r="C18" s="29">
        <v>146379340.80000001</v>
      </c>
      <c r="D18" s="26">
        <v>2017</v>
      </c>
      <c r="E18" s="26" t="s">
        <v>245</v>
      </c>
      <c r="F18" s="30">
        <f t="shared" ca="1" si="0"/>
        <v>29300521.160000004</v>
      </c>
      <c r="G18" s="29">
        <f t="shared" ca="1" si="1"/>
        <v>117078819.64000002</v>
      </c>
    </row>
    <row r="19" spans="2:7">
      <c r="B19" s="28" t="s">
        <v>249</v>
      </c>
      <c r="C19" s="29">
        <v>14965843.199999999</v>
      </c>
      <c r="D19" s="26">
        <v>2017</v>
      </c>
      <c r="E19" s="26" t="s">
        <v>232</v>
      </c>
      <c r="F19" s="30">
        <f t="shared" ca="1" si="0"/>
        <v>2996663.64</v>
      </c>
      <c r="G19" s="29">
        <f t="shared" ca="1" si="1"/>
        <v>11969179.559999999</v>
      </c>
    </row>
    <row r="20" spans="2:7">
      <c r="B20" s="28" t="s">
        <v>250</v>
      </c>
      <c r="C20" s="29">
        <v>31392345.600000001</v>
      </c>
      <c r="D20" s="26">
        <v>2017</v>
      </c>
      <c r="E20" s="26" t="s">
        <v>245</v>
      </c>
      <c r="F20" s="30">
        <f t="shared" ca="1" si="0"/>
        <v>6300337.120000001</v>
      </c>
      <c r="G20" s="29">
        <f t="shared" ca="1" si="1"/>
        <v>25092008.48</v>
      </c>
    </row>
    <row r="21" spans="2:7">
      <c r="B21" s="28" t="s">
        <v>251</v>
      </c>
      <c r="C21" s="29">
        <v>47818848</v>
      </c>
      <c r="D21" s="26">
        <v>2017</v>
      </c>
      <c r="E21" s="26" t="s">
        <v>232</v>
      </c>
      <c r="F21" s="30">
        <f t="shared" ca="1" si="0"/>
        <v>9583845.5999999996</v>
      </c>
      <c r="G21" s="29">
        <f t="shared" ca="1" si="1"/>
        <v>38235002.399999999</v>
      </c>
    </row>
    <row r="22" spans="2:7" ht="30" customHeight="1">
      <c r="B22" s="28" t="s">
        <v>252</v>
      </c>
      <c r="C22" s="29">
        <v>64245350.399999999</v>
      </c>
      <c r="D22" s="26">
        <v>2017</v>
      </c>
      <c r="E22" s="26" t="s">
        <v>232</v>
      </c>
      <c r="F22" s="30">
        <f t="shared" ca="1" si="0"/>
        <v>12854325.08</v>
      </c>
      <c r="G22" s="29">
        <f t="shared" ca="1" si="1"/>
        <v>51391025.32</v>
      </c>
    </row>
    <row r="23" spans="2:7">
      <c r="B23" s="28" t="s">
        <v>253</v>
      </c>
      <c r="C23" s="29">
        <v>80671852.799999997</v>
      </c>
      <c r="D23" s="26">
        <v>2017</v>
      </c>
      <c r="E23" s="26" t="s">
        <v>232</v>
      </c>
      <c r="F23" s="30">
        <f t="shared" ca="1" si="0"/>
        <v>16156295.560000001</v>
      </c>
      <c r="G23" s="29">
        <f t="shared" ca="1" si="1"/>
        <v>64515557.239999995</v>
      </c>
    </row>
    <row r="24" spans="2:7" ht="30" customHeight="1">
      <c r="B24" s="28" t="s">
        <v>254</v>
      </c>
      <c r="C24" s="29">
        <v>97098355.199999988</v>
      </c>
      <c r="D24" s="26">
        <v>2017</v>
      </c>
      <c r="E24" s="26" t="s">
        <v>232</v>
      </c>
      <c r="F24" s="30">
        <f t="shared" ca="1" si="0"/>
        <v>19421399.039999999</v>
      </c>
      <c r="G24" s="29">
        <f t="shared" ca="1" si="1"/>
        <v>77676956.159999996</v>
      </c>
    </row>
    <row r="25" spans="2:7">
      <c r="B25" s="28" t="s">
        <v>255</v>
      </c>
      <c r="C25" s="29">
        <v>113524857.59999999</v>
      </c>
      <c r="D25" s="26">
        <v>2015</v>
      </c>
      <c r="E25" s="26" t="s">
        <v>232</v>
      </c>
      <c r="F25" s="30">
        <f t="shared" ca="1" si="0"/>
        <v>22713221.52</v>
      </c>
      <c r="G25" s="29">
        <f t="shared" ca="1" si="1"/>
        <v>90811636.079999998</v>
      </c>
    </row>
    <row r="26" spans="2:7">
      <c r="B26" s="28" t="s">
        <v>256</v>
      </c>
      <c r="C26" s="29">
        <v>129936576</v>
      </c>
      <c r="D26" s="26">
        <v>2015</v>
      </c>
      <c r="E26" s="26" t="s">
        <v>245</v>
      </c>
      <c r="F26" s="30">
        <f t="shared" ca="1" si="0"/>
        <v>26000479.200000003</v>
      </c>
      <c r="G26" s="29">
        <f t="shared" ca="1" si="1"/>
        <v>103936096.8</v>
      </c>
    </row>
    <row r="27" spans="2:7" ht="30" customHeight="1">
      <c r="B27" s="28" t="s">
        <v>257</v>
      </c>
      <c r="C27" s="29">
        <v>146215238.40000001</v>
      </c>
      <c r="D27" s="26">
        <v>2015</v>
      </c>
      <c r="E27" s="26" t="s">
        <v>245</v>
      </c>
      <c r="F27" s="30">
        <f t="shared" ca="1" si="0"/>
        <v>29261018.680000003</v>
      </c>
      <c r="G27" s="29">
        <f t="shared" ca="1" si="1"/>
        <v>116954219.72</v>
      </c>
    </row>
    <row r="28" spans="2:7">
      <c r="B28" s="28" t="s">
        <v>258</v>
      </c>
      <c r="C28" s="29">
        <v>28107340.800000001</v>
      </c>
      <c r="D28" s="26">
        <v>2015</v>
      </c>
      <c r="E28" s="26" t="s">
        <v>245</v>
      </c>
      <c r="F28" s="30">
        <f t="shared" ca="1" si="0"/>
        <v>5627832.1600000001</v>
      </c>
      <c r="G28" s="29">
        <f t="shared" ca="1" si="1"/>
        <v>22479508.640000001</v>
      </c>
    </row>
    <row r="29" spans="2:7">
      <c r="B29" s="28" t="s">
        <v>259</v>
      </c>
      <c r="C29" s="29">
        <v>44533843.200000003</v>
      </c>
      <c r="D29" s="26">
        <v>2015</v>
      </c>
      <c r="E29" s="26" t="s">
        <v>245</v>
      </c>
      <c r="F29" s="30">
        <f t="shared" ca="1" si="0"/>
        <v>8916168.6400000006</v>
      </c>
      <c r="G29" s="29">
        <f t="shared" ca="1" si="1"/>
        <v>35617674.560000002</v>
      </c>
    </row>
    <row r="30" spans="2:7" ht="30" customHeight="1">
      <c r="B30" s="28" t="s">
        <v>260</v>
      </c>
      <c r="C30" s="29">
        <v>60960345.599999987</v>
      </c>
      <c r="D30" s="26">
        <v>2015</v>
      </c>
      <c r="E30" s="26" t="s">
        <v>232</v>
      </c>
      <c r="F30" s="30">
        <f t="shared" ca="1" si="0"/>
        <v>12192781.119999997</v>
      </c>
      <c r="G30" s="29">
        <f t="shared" ca="1" si="1"/>
        <v>48767564.479999989</v>
      </c>
    </row>
    <row r="31" spans="2:7">
      <c r="B31" s="28" t="s">
        <v>261</v>
      </c>
      <c r="C31" s="29">
        <v>77386848</v>
      </c>
      <c r="D31" s="26">
        <v>2015</v>
      </c>
      <c r="E31" s="26" t="s">
        <v>232</v>
      </c>
      <c r="F31" s="30">
        <f t="shared" ca="1" si="0"/>
        <v>15487434.600000001</v>
      </c>
      <c r="G31" s="29">
        <f t="shared" ca="1" si="1"/>
        <v>61899413.399999999</v>
      </c>
    </row>
    <row r="32" spans="2:7">
      <c r="B32" s="28" t="s">
        <v>262</v>
      </c>
      <c r="C32" s="29">
        <v>93813350.399999991</v>
      </c>
      <c r="D32" s="26">
        <v>2015</v>
      </c>
      <c r="E32" s="26" t="s">
        <v>232</v>
      </c>
      <c r="F32" s="30">
        <f t="shared" ca="1" si="0"/>
        <v>18764672.079999998</v>
      </c>
      <c r="G32" s="29">
        <f t="shared" ca="1" si="1"/>
        <v>75048678.319999993</v>
      </c>
    </row>
    <row r="33" spans="2:7" ht="30" customHeight="1">
      <c r="B33" s="28" t="s">
        <v>263</v>
      </c>
      <c r="C33" s="29">
        <v>110239852.8</v>
      </c>
      <c r="D33" s="26">
        <v>2015</v>
      </c>
      <c r="E33" s="26" t="s">
        <v>232</v>
      </c>
      <c r="F33" s="30">
        <f t="shared" ca="1" si="0"/>
        <v>22071394.560000002</v>
      </c>
      <c r="G33" s="29">
        <f t="shared" ca="1" si="1"/>
        <v>88168458.239999995</v>
      </c>
    </row>
    <row r="34" spans="2:7">
      <c r="B34" s="28" t="s">
        <v>264</v>
      </c>
      <c r="C34" s="29">
        <v>126666355.2</v>
      </c>
      <c r="D34" s="26">
        <v>2015</v>
      </c>
      <c r="E34" s="26" t="s">
        <v>232</v>
      </c>
      <c r="F34" s="30">
        <f t="shared" ca="1" si="0"/>
        <v>25348440.040000003</v>
      </c>
      <c r="G34" s="29">
        <f t="shared" ca="1" si="1"/>
        <v>101317915.16</v>
      </c>
    </row>
    <row r="35" spans="2:7">
      <c r="B35" s="28" t="s">
        <v>265</v>
      </c>
      <c r="C35" s="29">
        <v>143092857.59999999</v>
      </c>
      <c r="D35" s="26">
        <v>2015</v>
      </c>
      <c r="E35" s="26" t="s">
        <v>245</v>
      </c>
      <c r="F35" s="30">
        <f t="shared" ca="1" si="0"/>
        <v>28638829.52</v>
      </c>
      <c r="G35" s="29">
        <f t="shared" ca="1" si="1"/>
        <v>114454028.08</v>
      </c>
    </row>
    <row r="36" spans="2:7" ht="30" customHeight="1">
      <c r="B36" s="28" t="s">
        <v>266</v>
      </c>
      <c r="C36" s="29">
        <v>26448576</v>
      </c>
      <c r="D36" s="26">
        <v>2015</v>
      </c>
      <c r="E36" s="26" t="s">
        <v>245</v>
      </c>
      <c r="F36" s="30">
        <f t="shared" ca="1" si="0"/>
        <v>5308324.2</v>
      </c>
      <c r="G36" s="29">
        <f t="shared" ca="1" si="1"/>
        <v>21140251.800000001</v>
      </c>
    </row>
    <row r="37" spans="2:7">
      <c r="B37" s="28" t="s">
        <v>267</v>
      </c>
      <c r="C37" s="29">
        <v>42727238.399999999</v>
      </c>
      <c r="D37" s="26">
        <v>2015</v>
      </c>
      <c r="E37" s="26" t="s">
        <v>245</v>
      </c>
      <c r="F37" s="30">
        <f t="shared" ca="1" si="0"/>
        <v>8555717.6799999997</v>
      </c>
      <c r="G37" s="29">
        <f t="shared" ca="1" si="1"/>
        <v>34171520.719999999</v>
      </c>
    </row>
    <row r="38" spans="2:7">
      <c r="B38" s="28" t="s">
        <v>268</v>
      </c>
      <c r="C38" s="29">
        <v>57675340.799999997</v>
      </c>
      <c r="D38" s="26">
        <v>2015</v>
      </c>
      <c r="E38" s="26" t="s">
        <v>245</v>
      </c>
      <c r="F38" s="30">
        <f t="shared" ca="1" si="0"/>
        <v>11549743.16</v>
      </c>
      <c r="G38" s="29">
        <f t="shared" ca="1" si="1"/>
        <v>46125597.640000001</v>
      </c>
    </row>
    <row r="39" spans="2:7">
      <c r="B39" s="28" t="s">
        <v>269</v>
      </c>
      <c r="C39" s="29">
        <v>74101843.200000003</v>
      </c>
      <c r="D39" s="26">
        <v>2015</v>
      </c>
      <c r="E39" s="26" t="s">
        <v>245</v>
      </c>
      <c r="F39" s="30">
        <f t="shared" ca="1" si="0"/>
        <v>14840388.640000001</v>
      </c>
      <c r="G39" s="29">
        <f t="shared" ca="1" si="1"/>
        <v>59261454.560000002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41"/>
  <sheetViews>
    <sheetView workbookViewId="0">
      <selection activeCell="B2" sqref="B2:F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1" t="s">
        <v>25</v>
      </c>
      <c r="C2" s="31" t="s">
        <v>26</v>
      </c>
      <c r="D2" s="31" t="s">
        <v>94</v>
      </c>
      <c r="E2" s="32" t="s">
        <v>270</v>
      </c>
      <c r="F2" s="32" t="s">
        <v>271</v>
      </c>
    </row>
    <row r="3" spans="2:6">
      <c r="B3" s="31" t="s">
        <v>48</v>
      </c>
      <c r="C3" s="31">
        <v>11</v>
      </c>
      <c r="D3" s="31"/>
      <c r="E3" s="33">
        <v>45030</v>
      </c>
      <c r="F3" s="33">
        <f>EDATE(E3, 24)</f>
        <v>45761</v>
      </c>
    </row>
    <row r="4" spans="2:6">
      <c r="B4" s="31" t="s">
        <v>51</v>
      </c>
      <c r="C4" s="31">
        <v>12</v>
      </c>
      <c r="D4" s="31">
        <v>2</v>
      </c>
      <c r="E4" s="33">
        <v>44758</v>
      </c>
      <c r="F4" s="33">
        <f>EDATE(E4, 24)</f>
        <v>45489</v>
      </c>
    </row>
    <row r="5" spans="2:6">
      <c r="B5" s="31" t="s">
        <v>52</v>
      </c>
      <c r="C5" s="31">
        <v>13</v>
      </c>
      <c r="D5" s="31"/>
      <c r="E5" s="33">
        <v>44758</v>
      </c>
      <c r="F5" s="33">
        <f>EDATE(E5, 24)</f>
        <v>45489</v>
      </c>
    </row>
    <row r="40" spans="2:6">
      <c r="B40" s="31" t="s">
        <v>272</v>
      </c>
      <c r="C40" s="31">
        <v>6</v>
      </c>
      <c r="D40" s="31">
        <v>1</v>
      </c>
      <c r="E40" s="33">
        <v>45549</v>
      </c>
      <c r="F40" s="33">
        <f>EDATE(E40, 24)</f>
        <v>46279</v>
      </c>
    </row>
    <row r="41" spans="2:6">
      <c r="B41" s="31" t="s">
        <v>273</v>
      </c>
      <c r="C41" s="31">
        <v>7</v>
      </c>
      <c r="D41" s="31">
        <v>2</v>
      </c>
      <c r="E41" s="33">
        <v>45550</v>
      </c>
      <c r="F41" s="33">
        <f>EDATE(E41, 24)</f>
        <v>46280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2025-06-04T06:53:22Z</dcterms:modified>
  <cp:category/>
  <cp:contentStatus/>
</cp:coreProperties>
</file>