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"/>
    </mc:Choice>
  </mc:AlternateContent>
  <xr:revisionPtr revIDLastSave="7" documentId="13_ncr:1_{97DAD7DA-BADD-4ED3-A4D0-9FB6A6C2BF80}" xr6:coauthVersionLast="47" xr6:coauthVersionMax="47" xr10:uidLastSave="{F345D517-4687-4E6B-BE2E-20F87A2EBECD}"/>
  <bookViews>
    <workbookView xWindow="-120" yWindow="-120" windowWidth="20730" windowHeight="11040" firstSheet="8" activeTab="9" xr2:uid="{00000000-000D-0000-FFFF-FFFF00000000}"/>
  </bookViews>
  <sheets>
    <sheet name="Collateral Types" sheetId="12" r:id="rId1"/>
    <sheet name="CUSTOMER" sheetId="6" r:id="rId2"/>
    <sheet name="fact risk" sheetId="1" r:id="rId3"/>
    <sheet name="Risk Limit" sheetId="13" r:id="rId4"/>
    <sheet name="Provision" sheetId="14" r:id="rId5"/>
    <sheet name="Fact writeen-off" sheetId="8" r:id="rId6"/>
    <sheet name="fact restructred" sheetId="10" r:id="rId7"/>
    <sheet name="rating" sheetId="5" r:id="rId8"/>
    <sheet name="Rating and PDS&amp;P_x0009_Moody's_x0009_Fitch_x0009_" sheetId="11" r:id="rId9"/>
    <sheet name="PD" sheetId="15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7" i="1"/>
  <c r="T8" i="1"/>
  <c r="T9" i="1"/>
  <c r="T15" i="1"/>
  <c r="T17" i="1"/>
  <c r="T21" i="1"/>
  <c r="T23" i="1"/>
  <c r="T24" i="1"/>
  <c r="T25" i="1"/>
  <c r="T29" i="1"/>
  <c r="T31" i="1"/>
  <c r="T32" i="1"/>
  <c r="T33" i="1"/>
  <c r="T36" i="1"/>
  <c r="T37" i="1"/>
  <c r="T39" i="1"/>
  <c r="T40" i="1"/>
  <c r="T41" i="1"/>
  <c r="T47" i="1"/>
  <c r="T48" i="1"/>
  <c r="T49" i="1"/>
  <c r="T6" i="1"/>
  <c r="T16" i="1"/>
  <c r="T30" i="1"/>
  <c r="T38" i="1"/>
  <c r="T45" i="1"/>
  <c r="T11" i="1"/>
  <c r="T22" i="1"/>
  <c r="T27" i="1"/>
  <c r="T35" i="1"/>
  <c r="T43" i="1"/>
  <c r="T51" i="1"/>
  <c r="T12" i="1"/>
  <c r="T14" i="1"/>
  <c r="T19" i="1"/>
  <c r="T20" i="1"/>
  <c r="T44" i="1"/>
  <c r="T46" i="1"/>
  <c r="T34" i="1"/>
  <c r="T2" i="1"/>
  <c r="T10" i="1"/>
  <c r="T18" i="1"/>
  <c r="T26" i="1"/>
  <c r="T42" i="1"/>
  <c r="T50" i="1"/>
  <c r="T28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T4" i="1"/>
  <c r="T3" i="1"/>
  <c r="T13" i="1"/>
  <c r="F40" i="10"/>
  <c r="F39" i="10"/>
  <c r="F3" i="10"/>
  <c r="F4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Y51" i="1" l="1"/>
  <c r="Y49" i="1"/>
  <c r="Y4" i="1"/>
  <c r="Y38" i="1"/>
  <c r="Y36" i="1"/>
  <c r="Y26" i="1"/>
  <c r="Z26" i="1" s="1"/>
  <c r="Y23" i="1"/>
  <c r="Z23" i="1" s="1"/>
  <c r="Y12" i="1"/>
  <c r="Z12" i="1" s="1"/>
  <c r="Y34" i="1"/>
  <c r="Y32" i="1"/>
  <c r="Z32" i="1" s="1"/>
  <c r="Y30" i="1"/>
  <c r="Z30" i="1" s="1"/>
  <c r="Y28" i="1"/>
  <c r="Z28" i="1" s="1"/>
  <c r="Y2" i="1"/>
  <c r="Z2" i="1" s="1"/>
  <c r="Y21" i="1"/>
  <c r="Z21" i="1" s="1"/>
  <c r="Y19" i="1"/>
  <c r="Z19" i="1" s="1"/>
  <c r="Y18" i="1"/>
  <c r="Z18" i="1" s="1"/>
  <c r="Y46" i="1"/>
  <c r="Z46" i="1" s="1"/>
  <c r="Y44" i="1"/>
  <c r="Z44" i="1" s="1"/>
  <c r="Y25" i="1"/>
  <c r="Z25" i="1" s="1"/>
  <c r="Y5" i="1"/>
  <c r="Z5" i="1" s="1"/>
  <c r="Y3" i="1"/>
  <c r="Z3" i="1" s="1"/>
  <c r="Y50" i="1"/>
  <c r="Z50" i="1" s="1"/>
  <c r="Y35" i="1"/>
  <c r="Z35" i="1" s="1"/>
  <c r="Y33" i="1"/>
  <c r="Z33" i="1" s="1"/>
  <c r="Y31" i="1"/>
  <c r="Z31" i="1" s="1"/>
  <c r="Y29" i="1"/>
  <c r="Y27" i="1"/>
  <c r="Z27" i="1" s="1"/>
  <c r="Y7" i="1"/>
  <c r="Z7" i="1" s="1"/>
  <c r="Y39" i="1"/>
  <c r="Z39" i="1" s="1"/>
  <c r="Y41" i="1"/>
  <c r="Z41" i="1" s="1"/>
  <c r="Y20" i="1"/>
  <c r="Z20" i="1" s="1"/>
  <c r="Y9" i="1"/>
  <c r="Z9" i="1" s="1"/>
  <c r="Y37" i="1"/>
  <c r="Z37" i="1" s="1"/>
  <c r="Y13" i="1"/>
  <c r="Z13" i="1" s="1"/>
  <c r="Y11" i="1"/>
  <c r="Z11" i="1" s="1"/>
  <c r="Y47" i="1"/>
  <c r="Z47" i="1" s="1"/>
  <c r="Y45" i="1"/>
  <c r="Z45" i="1" s="1"/>
  <c r="Y43" i="1"/>
  <c r="Z43" i="1" s="1"/>
  <c r="Y15" i="1"/>
  <c r="Z15" i="1" s="1"/>
  <c r="Y17" i="1"/>
  <c r="Z17" i="1" s="1"/>
  <c r="U42" i="1"/>
  <c r="U24" i="1"/>
  <c r="U22" i="1"/>
  <c r="U16" i="1"/>
  <c r="U14" i="1"/>
  <c r="U10" i="1"/>
  <c r="U8" i="1"/>
  <c r="U6" i="1"/>
  <c r="U48" i="1"/>
  <c r="U40" i="1"/>
  <c r="Z29" i="1"/>
  <c r="Z51" i="1"/>
  <c r="Z49" i="1"/>
  <c r="Z38" i="1"/>
  <c r="Z36" i="1"/>
  <c r="Z34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Y6" i="1" l="1"/>
  <c r="Z6" i="1" s="1"/>
  <c r="Y8" i="1"/>
  <c r="Z8" i="1" s="1"/>
  <c r="Y10" i="1"/>
  <c r="Z10" i="1" s="1"/>
  <c r="Y14" i="1"/>
  <c r="Z14" i="1" s="1"/>
  <c r="Y16" i="1"/>
  <c r="Z16" i="1" s="1"/>
  <c r="Y22" i="1"/>
  <c r="Z22" i="1" s="1"/>
  <c r="Y40" i="1"/>
  <c r="Z40" i="1" s="1"/>
  <c r="Y24" i="1"/>
  <c r="Z24" i="1" s="1"/>
  <c r="Y48" i="1"/>
  <c r="Z48" i="1" s="1"/>
  <c r="Y42" i="1"/>
  <c r="Z42" i="1" s="1"/>
  <c r="F21" i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<sst xmlns="http://schemas.openxmlformats.org/spreadsheetml/2006/main" count="805" uniqueCount="216">
  <si>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</si>
  <si>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</si>
  <si>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</si>
  <si>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</si>
  <si>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</si>
  <si>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</si>
  <si>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</si>
  <si>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</si>
  <si>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</si>
  <si>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</si>
  <si>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</si>
  <si>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</si>
  <si>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</si>
  <si>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</si>
  <si>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</si>
  <si>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</si>
  <si>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</si>
  <si>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</si>
  <si>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</si>
  <si>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</si>
  <si>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</si>
  <si>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</si>
  <si>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</si>
  <si>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</si>
  <si>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</si>
  <si>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</si>
  <si>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</si>
  <si>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</si>
  <si>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</si>
  <si>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</si>
  <si>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</si>
  <si>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</si>
  <si>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</si>
  <si>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</si>
  <si>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</si>
  <si>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</si>
  <si>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</si>
  <si>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</si>
  <si>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</si>
  <si>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</si>
  <si>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</si>
  <si>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</si>
  <si>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</si>
  <si>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</si>
  <si>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</si>
  <si>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</si>
  <si>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</si>
  <si>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</si>
  <si>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</si>
  <si>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</si>
  <si>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</si>
  <si>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</si>
  <si>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</si>
  <si>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</si>
  <si>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</si>
  <si>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</si>
  <si>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</si>
  <si>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</si>
  <si>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</si>
  <si>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</si>
  <si>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</si>
  <si>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</si>
  <si>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</si>
  <si>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</si>
  <si>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</si>
  <si>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</si>
  <si>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</si>
  <si>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</si>
  <si>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</si>
  <si>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</si>
  <si>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</si>
  <si>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</si>
  <si>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</si>
  <si>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</si>
  <si>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</si>
  <si>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</si>
  <si>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</si>
  <si>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</si>
  <si>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</si>
  <si>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</si>
  <si>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</si>
  <si>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</si>
  <si>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</si>
  <si>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</si>
  <si>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</si>
  <si>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</si>
  <si>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</si>
  <si>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</si>
  <si>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</si>
  <si>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</si>
  <si>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</si>
  <si>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</si>
  <si>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</si>
  <si>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</si>
  <si>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</si>
  <si>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</si>
  <si>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</si>
  <si>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</si>
  <si>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31/03/2023</t>
  </si>
  <si>
    <t/>
  </si>
  <si>
    <t>3C</t>
  </si>
  <si>
    <t>3E</t>
  </si>
  <si>
    <t>3D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</si>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</sst>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943-6298-48A6-AC42-1B4523112A6E}">
  <dimension ref="A1:C22"/>
  <sheetViews>
    <sheetView tabSelected="1" workbookViewId="0">
      <selection activeCell="A2" sqref="A2"/>
    </sheetView>
  </sheetViews>
  <sheetFormatPr defaultRowHeight="15"/>
  <sheetData>
    <row r="1" spans="1:3" ht="30.75">
      <c r="A1" s="23" t="s">
        <v>178</v>
      </c>
      <c r="B1" s="24" t="s">
        <v>181</v>
      </c>
      <c r="C1" s="23" t="s">
        <v>215</v>
      </c>
    </row>
    <row r="2" spans="1:3">
      <c r="A2" t="s">
        <v>184</v>
      </c>
      <c r="B2">
        <v>1</v>
      </c>
      <c r="C2">
        <v>2E-3</v>
      </c>
    </row>
    <row r="3" spans="1:3">
      <c r="A3" t="s">
        <v>186</v>
      </c>
      <c r="B3">
        <v>2</v>
      </c>
      <c r="C3">
        <v>2.3199999999999998E-2</v>
      </c>
    </row>
    <row r="4" spans="1:3">
      <c r="A4" t="s">
        <v>187</v>
      </c>
      <c r="B4">
        <v>3</v>
      </c>
      <c r="C4">
        <v>5.1799999999999999E-2</v>
      </c>
    </row>
    <row r="5" spans="1:3">
      <c r="A5" t="s">
        <v>166</v>
      </c>
      <c r="B5">
        <v>4</v>
      </c>
      <c r="C5">
        <v>0.11119999999999999</v>
      </c>
    </row>
    <row r="6" spans="1:3">
      <c r="A6" t="s">
        <v>167</v>
      </c>
      <c r="B6">
        <v>5</v>
      </c>
      <c r="C6">
        <v>0.20799999999999999</v>
      </c>
    </row>
    <row r="7" spans="1:3">
      <c r="A7" t="s">
        <v>164</v>
      </c>
      <c r="B7">
        <v>6</v>
      </c>
      <c r="C7">
        <v>0.37959999999999999</v>
      </c>
    </row>
    <row r="8" spans="1:3">
      <c r="A8" t="s">
        <v>169</v>
      </c>
      <c r="B8">
        <v>7</v>
      </c>
      <c r="C8">
        <v>0.59399999999999997</v>
      </c>
    </row>
    <row r="9" spans="1:3">
      <c r="A9" t="s">
        <v>188</v>
      </c>
      <c r="B9">
        <v>8</v>
      </c>
      <c r="C9">
        <v>0.91300000000000003</v>
      </c>
    </row>
    <row r="10" spans="1:3">
      <c r="A10" t="s">
        <v>189</v>
      </c>
      <c r="B10">
        <v>9</v>
      </c>
      <c r="C10">
        <v>1.32</v>
      </c>
    </row>
    <row r="11" spans="1:3">
      <c r="A11" t="s">
        <v>191</v>
      </c>
      <c r="B11">
        <v>10</v>
      </c>
      <c r="C11">
        <v>2.6179999999999999</v>
      </c>
    </row>
    <row r="12" spans="1:3">
      <c r="A12" t="s">
        <v>192</v>
      </c>
      <c r="B12">
        <v>11</v>
      </c>
      <c r="C12">
        <v>4.62</v>
      </c>
    </row>
    <row r="13" spans="1:3">
      <c r="A13" t="s">
        <v>194</v>
      </c>
      <c r="B13">
        <v>12</v>
      </c>
      <c r="C13">
        <v>7.48</v>
      </c>
    </row>
    <row r="14" spans="1:3">
      <c r="A14" t="s">
        <v>196</v>
      </c>
      <c r="B14">
        <v>13</v>
      </c>
      <c r="C14">
        <v>10.769</v>
      </c>
    </row>
    <row r="15" spans="1:3">
      <c r="A15" t="s">
        <v>197</v>
      </c>
      <c r="B15">
        <v>14</v>
      </c>
      <c r="C15">
        <v>15.234999999999999</v>
      </c>
    </row>
    <row r="16" spans="1:3">
      <c r="A16" t="s">
        <v>199</v>
      </c>
      <c r="B16">
        <v>15</v>
      </c>
      <c r="C16">
        <v>19.942</v>
      </c>
    </row>
    <row r="17" spans="1:3">
      <c r="A17" t="s">
        <v>201</v>
      </c>
      <c r="B17">
        <v>16</v>
      </c>
      <c r="C17">
        <v>26.443999999999999</v>
      </c>
    </row>
    <row r="18" spans="1:3">
      <c r="A18" t="s">
        <v>203</v>
      </c>
      <c r="B18">
        <v>17</v>
      </c>
      <c r="C18">
        <v>35.726799999999997</v>
      </c>
    </row>
    <row r="19" spans="1:3">
      <c r="A19" t="s">
        <v>205</v>
      </c>
      <c r="B19">
        <v>17</v>
      </c>
      <c r="C19">
        <v>48.268000000000001</v>
      </c>
    </row>
    <row r="20" spans="1:3">
      <c r="A20" t="s">
        <v>207</v>
      </c>
      <c r="B20">
        <v>17</v>
      </c>
      <c r="C20">
        <v>72.866200000000006</v>
      </c>
    </row>
    <row r="21" spans="1:3">
      <c r="A21" t="s">
        <v>209</v>
      </c>
      <c r="B21">
        <v>17</v>
      </c>
      <c r="C21">
        <v>100</v>
      </c>
    </row>
    <row r="22" spans="1:3">
      <c r="A22" t="s">
        <v>210</v>
      </c>
      <c r="C2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workbookViewId="0"/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33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Q2" s="1" t="s">
        <v>99</v>
      </c>
      <c r="R2" s="1" t="s">
        <v>99</v>
      </c>
      <c r="S2" s="2">
        <v>89036812</v>
      </c>
      <c r="T2" s="2">
        <f t="shared" ref="T2:T33" si="2">SUM(P2:S2)</f>
        <v>101796797</v>
      </c>
      <c r="U2" s="9">
        <f t="shared" ref="U2:U33" si="3">P2*50%</f>
        <v>6379992.5</v>
      </c>
      <c r="V2" s="9">
        <f t="shared" ref="V2:V33" si="4">Q3</f>
        <v>98718144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105098136.5</v>
      </c>
      <c r="Z2" s="10">
        <f t="shared" ref="Z2:Z33" si="7">Y2/E2</f>
        <v>1.0348652226125152</v>
      </c>
      <c r="AA2" s="4">
        <f t="shared" ref="AA2:AA33" si="8">IF(E2*$AA$1-F2&gt;0,E2*$AA$1-F2,0)</f>
        <v>6893178.618160001</v>
      </c>
      <c r="AB2" s="4">
        <f t="shared" ref="AB2:AB33" si="9">IF(E2*$AB$1-F2&gt;0,E2*$AB$1-F2,0)</f>
        <v>20095629.958160002</v>
      </c>
      <c r="AC2" s="4">
        <f t="shared" ref="AC2:AC33" si="10">IF(E2*$AC$1-F2&gt;0,E2*$AC$1-F2,0)</f>
        <v>50562825.358159997</v>
      </c>
      <c r="AD2" s="4">
        <f t="shared" ref="AD2:AD33" si="11">IF(E2*$AD$1-F2&gt;0,E2*$AD$1-F2,0)</f>
        <v>101341484.35816</v>
      </c>
    </row>
    <row r="3" spans="1:30">
      <c r="A3" s="3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ref="G3:G51" si="12">F3/E3</f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22">
        <v>98718144</v>
      </c>
      <c r="R3" s="1" t="s">
        <v>99</v>
      </c>
      <c r="S3" s="1" t="s">
        <v>99</v>
      </c>
      <c r="T3" s="2">
        <f t="shared" si="2"/>
        <v>123574354</v>
      </c>
      <c r="U3" s="9">
        <f t="shared" si="3"/>
        <v>12428105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12428105</v>
      </c>
      <c r="Z3" s="10">
        <f t="shared" si="7"/>
        <v>0.10360060407277975</v>
      </c>
      <c r="AA3" s="4">
        <f t="shared" si="8"/>
        <v>2319114.4300000006</v>
      </c>
      <c r="AB3" s="4">
        <f t="shared" si="9"/>
        <v>17914135.949999999</v>
      </c>
      <c r="AC3" s="4">
        <f t="shared" si="10"/>
        <v>53902647.149999999</v>
      </c>
      <c r="AD3" s="4">
        <f t="shared" si="11"/>
        <v>113883499.15000001</v>
      </c>
    </row>
    <row r="4" spans="1:30">
      <c r="A4" s="33" t="s">
        <v>98</v>
      </c>
      <c r="B4" s="26" t="s">
        <v>17</v>
      </c>
      <c r="C4" s="8">
        <f t="shared" ref="C4:C51" si="14">C3+1</f>
        <v>3</v>
      </c>
      <c r="E4" s="6">
        <f t="shared" si="0"/>
        <v>113615391</v>
      </c>
      <c r="F4" s="6">
        <f t="shared" si="1"/>
        <v>28370484.200000003</v>
      </c>
      <c r="G4" s="7">
        <f t="shared" si="12"/>
        <v>0.24970634656355672</v>
      </c>
      <c r="H4" s="5" t="s">
        <v>100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P4" s="1" t="s">
        <v>99</v>
      </c>
      <c r="Q4" s="2" t="s">
        <v>99</v>
      </c>
      <c r="R4" s="1" t="s">
        <v>99</v>
      </c>
      <c r="S4" s="2">
        <v>90163250</v>
      </c>
      <c r="T4" s="2">
        <f t="shared" si="2"/>
        <v>90163250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28437211.299999997</v>
      </c>
      <c r="AD4" s="4">
        <f t="shared" si="11"/>
        <v>85244906.799999997</v>
      </c>
    </row>
    <row r="5" spans="1:30">
      <c r="A5" s="33" t="s">
        <v>98</v>
      </c>
      <c r="B5" s="26" t="s">
        <v>18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1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Q5" s="1" t="s">
        <v>99</v>
      </c>
      <c r="R5" s="2">
        <v>23423141</v>
      </c>
      <c r="S5" s="1" t="s">
        <v>99</v>
      </c>
      <c r="T5" s="2">
        <f t="shared" si="2"/>
        <v>122138807</v>
      </c>
      <c r="U5" s="9">
        <f t="shared" si="3"/>
        <v>49357833</v>
      </c>
      <c r="V5" s="9" t="str">
        <f t="shared" si="4"/>
        <v/>
      </c>
      <c r="W5" s="9">
        <f t="shared" si="5"/>
        <v>23423141</v>
      </c>
      <c r="X5" s="9" t="e">
        <f t="shared" si="13"/>
        <v>#VALUE!</v>
      </c>
      <c r="Y5" s="9">
        <f t="shared" si="6"/>
        <v>72780974</v>
      </c>
      <c r="Z5" s="10">
        <f t="shared" si="7"/>
        <v>0.73566276344066583</v>
      </c>
      <c r="AA5" s="4">
        <f t="shared" si="8"/>
        <v>0</v>
      </c>
      <c r="AB5" s="4">
        <f t="shared" si="9"/>
        <v>0</v>
      </c>
      <c r="AC5" s="4">
        <f t="shared" si="10"/>
        <v>4976597.25</v>
      </c>
      <c r="AD5" s="4">
        <f t="shared" si="11"/>
        <v>54442859.25</v>
      </c>
    </row>
    <row r="6" spans="1:30">
      <c r="A6" s="33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12"/>
        <v>0.99564958386284652</v>
      </c>
      <c r="H6" s="5" t="s">
        <v>101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P6" s="1" t="s">
        <v>99</v>
      </c>
      <c r="Q6" s="1" t="s">
        <v>99</v>
      </c>
      <c r="R6" s="2">
        <v>76539425</v>
      </c>
      <c r="S6" s="2">
        <v>12331937</v>
      </c>
      <c r="T6" s="2">
        <f t="shared" si="2"/>
        <v>88871362</v>
      </c>
      <c r="U6" s="9" t="e">
        <f t="shared" si="3"/>
        <v>#VALUE!</v>
      </c>
      <c r="V6" s="9">
        <f t="shared" si="4"/>
        <v>87733087</v>
      </c>
      <c r="W6" s="9">
        <f t="shared" si="5"/>
        <v>76539425</v>
      </c>
      <c r="X6" s="9">
        <f t="shared" si="13"/>
        <v>0</v>
      </c>
      <c r="Y6" s="9">
        <f t="shared" si="6"/>
        <v>164272512</v>
      </c>
      <c r="Z6" s="10">
        <f t="shared" si="7"/>
        <v>3.4748608754840182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205664</v>
      </c>
    </row>
    <row r="7" spans="1:30">
      <c r="A7" s="33" t="s">
        <v>98</v>
      </c>
      <c r="B7" s="26" t="s">
        <v>22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1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22">
        <v>87733087</v>
      </c>
      <c r="R7" s="1" t="s">
        <v>99</v>
      </c>
      <c r="S7" s="1" t="s">
        <v>99</v>
      </c>
      <c r="T7" s="2">
        <f t="shared" si="2"/>
        <v>144516683</v>
      </c>
      <c r="U7" s="9">
        <f t="shared" si="3"/>
        <v>28391798</v>
      </c>
      <c r="V7" s="9">
        <f t="shared" si="4"/>
        <v>23509876</v>
      </c>
      <c r="W7" s="9" t="str">
        <f t="shared" si="5"/>
        <v/>
      </c>
      <c r="X7" s="9" t="e">
        <f t="shared" si="13"/>
        <v>#VALUE!</v>
      </c>
      <c r="Y7" s="9">
        <f t="shared" si="6"/>
        <v>51901674</v>
      </c>
      <c r="Z7" s="10">
        <f t="shared" si="7"/>
        <v>0.29587279654131637</v>
      </c>
      <c r="AA7" s="4">
        <f t="shared" si="8"/>
        <v>12244997.76864</v>
      </c>
      <c r="AB7" s="4">
        <f t="shared" si="9"/>
        <v>35049451.908640005</v>
      </c>
      <c r="AC7" s="4">
        <f t="shared" si="10"/>
        <v>87675115.308640003</v>
      </c>
      <c r="AD7" s="4">
        <f t="shared" si="11"/>
        <v>175384554.30864</v>
      </c>
    </row>
    <row r="8" spans="1:30">
      <c r="A8" s="33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1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2380653.0500000003</v>
      </c>
      <c r="N8" s="4">
        <v>23612679</v>
      </c>
      <c r="O8" s="4">
        <v>1237519.45</v>
      </c>
      <c r="P8" s="2">
        <v>54410336</v>
      </c>
      <c r="Q8" s="2">
        <v>23509876</v>
      </c>
      <c r="R8" s="1" t="s">
        <v>99</v>
      </c>
      <c r="S8" s="1" t="s">
        <v>99</v>
      </c>
      <c r="T8" s="2">
        <f t="shared" si="2"/>
        <v>77920212</v>
      </c>
      <c r="U8" s="9">
        <f t="shared" si="3"/>
        <v>27205168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27205168</v>
      </c>
      <c r="Z8" s="10">
        <f t="shared" si="7"/>
        <v>0.39156940798007334</v>
      </c>
      <c r="AA8" s="4">
        <f t="shared" si="8"/>
        <v>1245235.4200000009</v>
      </c>
      <c r="AB8" s="4">
        <f t="shared" si="9"/>
        <v>10277278.700000001</v>
      </c>
      <c r="AC8" s="4">
        <f t="shared" si="10"/>
        <v>31120455.5</v>
      </c>
      <c r="AD8" s="4">
        <f t="shared" si="11"/>
        <v>65859083.5</v>
      </c>
    </row>
    <row r="9" spans="1:30">
      <c r="A9" s="33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1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P9" s="1" t="s">
        <v>99</v>
      </c>
      <c r="Q9" s="2" t="s">
        <v>99</v>
      </c>
      <c r="R9" s="2">
        <v>67866217</v>
      </c>
      <c r="S9" s="1" t="s">
        <v>99</v>
      </c>
      <c r="T9" s="2">
        <f t="shared" si="2"/>
        <v>67866217</v>
      </c>
      <c r="U9" s="9" t="e">
        <f t="shared" si="3"/>
        <v>#VALUE!</v>
      </c>
      <c r="V9" s="9">
        <f t="shared" si="4"/>
        <v>76634509</v>
      </c>
      <c r="W9" s="9">
        <f t="shared" si="5"/>
        <v>67866217</v>
      </c>
      <c r="X9" s="9" t="e">
        <f t="shared" si="13"/>
        <v>#VALUE!</v>
      </c>
      <c r="Y9" s="9">
        <f t="shared" si="6"/>
        <v>144500726</v>
      </c>
      <c r="Z9" s="10">
        <f t="shared" si="7"/>
        <v>0.94286441932896803</v>
      </c>
      <c r="AA9" s="4">
        <f t="shared" si="8"/>
        <v>0</v>
      </c>
      <c r="AB9" s="4">
        <f t="shared" si="9"/>
        <v>5935712.8000000045</v>
      </c>
      <c r="AC9" s="4">
        <f t="shared" si="10"/>
        <v>51912861.700000003</v>
      </c>
      <c r="AD9" s="4">
        <f t="shared" si="11"/>
        <v>128541443.2</v>
      </c>
    </row>
    <row r="10" spans="1:30">
      <c r="A10" s="33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41241746.900000006</v>
      </c>
      <c r="G10" s="7">
        <f t="shared" si="12"/>
        <v>0.45150396398543541</v>
      </c>
      <c r="H10" s="5" t="s">
        <v>101</v>
      </c>
      <c r="I10" s="5">
        <v>11</v>
      </c>
      <c r="J10" s="5">
        <v>146</v>
      </c>
      <c r="K10" s="12">
        <v>0</v>
      </c>
      <c r="L10" s="4">
        <v>56771267</v>
      </c>
      <c r="M10" s="4">
        <v>25582427.400000002</v>
      </c>
      <c r="N10" s="4">
        <v>34571778</v>
      </c>
      <c r="O10" s="4">
        <v>15659319.5</v>
      </c>
      <c r="P10" s="2">
        <v>32044478</v>
      </c>
      <c r="Q10" s="22">
        <v>76634509</v>
      </c>
      <c r="R10" s="1" t="s">
        <v>99</v>
      </c>
      <c r="S10" s="2">
        <v>34680558</v>
      </c>
      <c r="T10" s="2">
        <f t="shared" si="2"/>
        <v>143359545</v>
      </c>
      <c r="U10" s="9">
        <f t="shared" si="3"/>
        <v>16022239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16022239</v>
      </c>
      <c r="Z10" s="10">
        <f t="shared" si="7"/>
        <v>0.17540732302059781</v>
      </c>
      <c r="AA10" s="4">
        <f t="shared" si="8"/>
        <v>0</v>
      </c>
      <c r="AB10" s="4">
        <f t="shared" si="9"/>
        <v>0</v>
      </c>
      <c r="AC10" s="4">
        <f t="shared" si="10"/>
        <v>4429775.599999994</v>
      </c>
      <c r="AD10" s="4">
        <f t="shared" si="11"/>
        <v>50101298.099999994</v>
      </c>
    </row>
    <row r="11" spans="1:30">
      <c r="A11" s="33" t="s">
        <v>98</v>
      </c>
      <c r="B11" s="26" t="s">
        <v>28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12"/>
        <v>0.99947133519568632</v>
      </c>
      <c r="H11" s="5" t="s">
        <v>102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 t="s">
        <v>99</v>
      </c>
      <c r="R11" s="2">
        <v>90182771</v>
      </c>
      <c r="S11" s="2">
        <v>76622639</v>
      </c>
      <c r="T11" s="2">
        <f t="shared" si="2"/>
        <v>187897768</v>
      </c>
      <c r="U11" s="9">
        <f t="shared" si="3"/>
        <v>10546179</v>
      </c>
      <c r="V11" s="9" t="str">
        <f t="shared" si="4"/>
        <v/>
      </c>
      <c r="W11" s="9">
        <f t="shared" si="5"/>
        <v>90182771</v>
      </c>
      <c r="X11" s="9">
        <f t="shared" si="13"/>
        <v>0</v>
      </c>
      <c r="Y11" s="9">
        <f t="shared" si="6"/>
        <v>100728950</v>
      </c>
      <c r="Z11" s="10">
        <f t="shared" si="7"/>
        <v>0.76872447620969842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69273</v>
      </c>
    </row>
    <row r="12" spans="1:30">
      <c r="A12" s="33" t="s">
        <v>98</v>
      </c>
      <c r="B12" s="26" t="s">
        <v>29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1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P12" s="1" t="s">
        <v>99</v>
      </c>
      <c r="Q12" s="1" t="s">
        <v>99</v>
      </c>
      <c r="R12" s="2">
        <v>98688180</v>
      </c>
      <c r="S12" s="2">
        <v>45651381</v>
      </c>
      <c r="T12" s="2">
        <f t="shared" si="2"/>
        <v>144339561</v>
      </c>
      <c r="U12" s="9" t="e">
        <f t="shared" si="3"/>
        <v>#VALUE!</v>
      </c>
      <c r="V12" s="9">
        <f t="shared" si="4"/>
        <v>65392845</v>
      </c>
      <c r="W12" s="9">
        <f t="shared" si="5"/>
        <v>98688180</v>
      </c>
      <c r="X12" s="9">
        <f t="shared" si="13"/>
        <v>0</v>
      </c>
      <c r="Y12" s="9">
        <f t="shared" si="6"/>
        <v>164081025</v>
      </c>
      <c r="Z12" s="10">
        <f t="shared" si="7"/>
        <v>1.4418723910658284</v>
      </c>
      <c r="AA12" s="4">
        <f t="shared" si="8"/>
        <v>7887187.7080800002</v>
      </c>
      <c r="AB12" s="4">
        <f t="shared" si="9"/>
        <v>22680822.278080001</v>
      </c>
      <c r="AC12" s="4">
        <f t="shared" si="10"/>
        <v>56819978.978079997</v>
      </c>
      <c r="AD12" s="4">
        <f t="shared" si="11"/>
        <v>113718573.47808</v>
      </c>
    </row>
    <row r="13" spans="1:30">
      <c r="A13" s="3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1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22">
        <v>65392845</v>
      </c>
      <c r="R13" s="1" t="s">
        <v>99</v>
      </c>
      <c r="S13" s="2">
        <v>65490126</v>
      </c>
      <c r="T13" s="2">
        <f t="shared" si="2"/>
        <v>154407767</v>
      </c>
      <c r="U13" s="9">
        <f t="shared" si="3"/>
        <v>11762398</v>
      </c>
      <c r="V13" s="9">
        <f t="shared" si="4"/>
        <v>78873899</v>
      </c>
      <c r="W13" s="9" t="str">
        <f t="shared" si="5"/>
        <v/>
      </c>
      <c r="X13" s="9">
        <f t="shared" si="13"/>
        <v>0</v>
      </c>
      <c r="Y13" s="9">
        <f t="shared" si="6"/>
        <v>90636297</v>
      </c>
      <c r="Z13" s="10">
        <f t="shared" si="7"/>
        <v>0.8335449576227062</v>
      </c>
      <c r="AA13" s="4">
        <f t="shared" si="8"/>
        <v>2106148.21</v>
      </c>
      <c r="AB13" s="4">
        <f t="shared" si="9"/>
        <v>16241820.800000001</v>
      </c>
      <c r="AC13" s="4">
        <f t="shared" si="10"/>
        <v>48862603.700000003</v>
      </c>
      <c r="AD13" s="4">
        <f t="shared" si="11"/>
        <v>103230575.2</v>
      </c>
    </row>
    <row r="14" spans="1:30">
      <c r="A14" s="33" t="s">
        <v>98</v>
      </c>
      <c r="B14" s="26" t="s">
        <v>33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1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P14" s="1" t="s">
        <v>99</v>
      </c>
      <c r="Q14" s="2">
        <v>78873899</v>
      </c>
      <c r="R14" s="1" t="s">
        <v>99</v>
      </c>
      <c r="S14" s="2">
        <v>56845001</v>
      </c>
      <c r="T14" s="2">
        <f t="shared" si="2"/>
        <v>135718900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16107281.140000001</v>
      </c>
      <c r="AD14" s="4">
        <f t="shared" si="11"/>
        <v>84031690.640000001</v>
      </c>
    </row>
    <row r="15" spans="1:30">
      <c r="A15" s="33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39037862.300000004</v>
      </c>
      <c r="G15" s="7">
        <f t="shared" si="12"/>
        <v>0.45022735939061531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14500833.200000001</v>
      </c>
      <c r="N15" s="4">
        <v>54461219</v>
      </c>
      <c r="O15" s="4">
        <v>24537029.100000001</v>
      </c>
      <c r="P15" s="2">
        <v>45681288</v>
      </c>
      <c r="Q15" s="2" t="s">
        <v>99</v>
      </c>
      <c r="R15" s="1" t="s">
        <v>99</v>
      </c>
      <c r="S15" s="2">
        <v>54261515</v>
      </c>
      <c r="T15" s="2">
        <f t="shared" si="2"/>
        <v>99942803</v>
      </c>
      <c r="U15" s="9">
        <f t="shared" si="3"/>
        <v>22840644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22840644</v>
      </c>
      <c r="Z15" s="10">
        <f t="shared" si="7"/>
        <v>0.26342330827118832</v>
      </c>
      <c r="AA15" s="4">
        <f t="shared" si="8"/>
        <v>0</v>
      </c>
      <c r="AB15" s="4">
        <f t="shared" si="9"/>
        <v>0</v>
      </c>
      <c r="AC15" s="4">
        <f t="shared" si="10"/>
        <v>4315636.1999999955</v>
      </c>
      <c r="AD15" s="4">
        <f t="shared" si="11"/>
        <v>47669134.699999996</v>
      </c>
    </row>
    <row r="16" spans="1:30">
      <c r="A16" s="33" t="s">
        <v>98</v>
      </c>
      <c r="B16" s="26" t="s">
        <v>35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12"/>
        <v>0.99919310989401022</v>
      </c>
      <c r="H16" s="5" t="s">
        <v>102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P16" s="1" t="s">
        <v>99</v>
      </c>
      <c r="Q16" s="1" t="s">
        <v>99</v>
      </c>
      <c r="R16" s="2">
        <v>12296442</v>
      </c>
      <c r="S16" s="2">
        <v>67929775</v>
      </c>
      <c r="T16" s="2">
        <f t="shared" si="2"/>
        <v>80226217</v>
      </c>
      <c r="U16" s="9" t="e">
        <f t="shared" si="3"/>
        <v>#VALUE!</v>
      </c>
      <c r="V16" s="9" t="str">
        <f t="shared" si="4"/>
        <v/>
      </c>
      <c r="W16" s="9">
        <f t="shared" si="5"/>
        <v>12296442</v>
      </c>
      <c r="X16" s="9">
        <f t="shared" si="13"/>
        <v>0</v>
      </c>
      <c r="Y16" s="9">
        <f t="shared" si="6"/>
        <v>12296442</v>
      </c>
      <c r="Z16" s="10">
        <f t="shared" si="7"/>
        <v>7.8264292273476366E-2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126774</v>
      </c>
    </row>
    <row r="17" spans="1:30">
      <c r="A17" s="33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1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Q17" s="1" t="s">
        <v>99</v>
      </c>
      <c r="R17" s="1" t="s">
        <v>99</v>
      </c>
      <c r="S17" s="2">
        <v>43257665</v>
      </c>
      <c r="T17" s="2">
        <f t="shared" si="2"/>
        <v>55603460</v>
      </c>
      <c r="U17" s="9">
        <f t="shared" si="3"/>
        <v>6172897.5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6172897.5</v>
      </c>
      <c r="Z17" s="10">
        <f t="shared" si="7"/>
        <v>9.5780516566417673E-2</v>
      </c>
      <c r="AA17" s="4">
        <f t="shared" si="8"/>
        <v>4459025.6298400005</v>
      </c>
      <c r="AB17" s="4">
        <f t="shared" si="9"/>
        <v>12837312.819840001</v>
      </c>
      <c r="AC17" s="4">
        <f t="shared" si="10"/>
        <v>32171821.719840001</v>
      </c>
      <c r="AD17" s="4">
        <f t="shared" si="11"/>
        <v>64396003.219839998</v>
      </c>
    </row>
    <row r="18" spans="1:30">
      <c r="A18" s="33" t="s">
        <v>98</v>
      </c>
      <c r="B18" s="26" t="s">
        <v>37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1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P18" s="1" t="s">
        <v>99</v>
      </c>
      <c r="Q18" s="1" t="s">
        <v>99</v>
      </c>
      <c r="R18" s="2">
        <v>34585143</v>
      </c>
      <c r="S18" s="2">
        <v>78800761</v>
      </c>
      <c r="T18" s="2">
        <f t="shared" si="2"/>
        <v>113385904</v>
      </c>
      <c r="U18" s="9" t="e">
        <f t="shared" si="3"/>
        <v>#VALUE!</v>
      </c>
      <c r="V18" s="9" t="str">
        <f t="shared" si="4"/>
        <v/>
      </c>
      <c r="W18" s="9">
        <f t="shared" si="5"/>
        <v>34585143</v>
      </c>
      <c r="X18" s="9">
        <f t="shared" si="13"/>
        <v>0</v>
      </c>
      <c r="Y18" s="9">
        <f t="shared" si="6"/>
        <v>34585143</v>
      </c>
      <c r="Z18" s="10">
        <f t="shared" si="7"/>
        <v>0.20452791651108573</v>
      </c>
      <c r="AA18" s="4">
        <f t="shared" si="8"/>
        <v>3278961.9000000004</v>
      </c>
      <c r="AB18" s="4">
        <f t="shared" si="9"/>
        <v>25261626.5</v>
      </c>
      <c r="AC18" s="4">
        <f t="shared" si="10"/>
        <v>75990852.5</v>
      </c>
      <c r="AD18" s="4">
        <f t="shared" si="11"/>
        <v>160539562.5</v>
      </c>
    </row>
    <row r="19" spans="1:30">
      <c r="A19" s="33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7025104.8000000007</v>
      </c>
      <c r="G19" s="7">
        <f t="shared" si="12"/>
        <v>0.16236510261367632</v>
      </c>
      <c r="H19" s="5" t="s">
        <v>102</v>
      </c>
      <c r="I19" s="5">
        <v>8</v>
      </c>
      <c r="J19" s="5">
        <v>119</v>
      </c>
      <c r="K19" s="12">
        <v>0</v>
      </c>
      <c r="L19" s="4">
        <v>11066295</v>
      </c>
      <c r="M19" s="4">
        <v>1830980.6400000001</v>
      </c>
      <c r="N19" s="4">
        <v>32201037</v>
      </c>
      <c r="O19" s="4">
        <v>5194124.16</v>
      </c>
      <c r="P19" s="2">
        <v>76465070</v>
      </c>
      <c r="Q19" s="1" t="s">
        <v>99</v>
      </c>
      <c r="R19" s="1" t="s">
        <v>99</v>
      </c>
      <c r="S19" s="2">
        <v>32133087</v>
      </c>
      <c r="T19" s="2">
        <f t="shared" si="2"/>
        <v>108598157</v>
      </c>
      <c r="U19" s="9">
        <f t="shared" si="3"/>
        <v>38232535</v>
      </c>
      <c r="V19" s="9">
        <f t="shared" si="4"/>
        <v>12358008</v>
      </c>
      <c r="W19" s="9" t="str">
        <f t="shared" si="5"/>
        <v/>
      </c>
      <c r="X19" s="9">
        <f t="shared" si="13"/>
        <v>0</v>
      </c>
      <c r="Y19" s="9">
        <f t="shared" si="6"/>
        <v>50590543</v>
      </c>
      <c r="Z19" s="10">
        <f t="shared" si="7"/>
        <v>1.1692549704705619</v>
      </c>
      <c r="AA19" s="4">
        <f t="shared" si="8"/>
        <v>0</v>
      </c>
      <c r="AB19" s="4">
        <f t="shared" si="9"/>
        <v>1628361.5999999996</v>
      </c>
      <c r="AC19" s="4">
        <f t="shared" si="10"/>
        <v>14608561.199999999</v>
      </c>
      <c r="AD19" s="4">
        <f t="shared" si="11"/>
        <v>36242227.200000003</v>
      </c>
    </row>
    <row r="20" spans="1:30">
      <c r="A20" s="33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12"/>
        <v>0.2541368825134559</v>
      </c>
      <c r="H20" s="5" t="s">
        <v>102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P20" s="1" t="s">
        <v>99</v>
      </c>
      <c r="Q20" s="22">
        <v>12358008</v>
      </c>
      <c r="R20" s="1" t="s">
        <v>99</v>
      </c>
      <c r="S20" s="2">
        <v>88962153</v>
      </c>
      <c r="T20" s="2">
        <f t="shared" si="2"/>
        <v>101320161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24936981.149999999</v>
      </c>
      <c r="AD20" s="4">
        <f t="shared" si="11"/>
        <v>75650120.650000006</v>
      </c>
    </row>
    <row r="21" spans="1:30">
      <c r="A21" s="33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12"/>
        <v>1.0005378244286298</v>
      </c>
      <c r="H21" s="5" t="s">
        <v>100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P21" s="1" t="s">
        <v>99</v>
      </c>
      <c r="Q21" s="2" t="s">
        <v>99</v>
      </c>
      <c r="R21" s="2">
        <v>65499203</v>
      </c>
      <c r="S21" s="2">
        <v>21046074</v>
      </c>
      <c r="T21" s="2">
        <f t="shared" si="2"/>
        <v>86545277</v>
      </c>
      <c r="U21" s="9" t="e">
        <f t="shared" si="3"/>
        <v>#VALUE!</v>
      </c>
      <c r="V21" s="9" t="str">
        <f t="shared" si="4"/>
        <v/>
      </c>
      <c r="W21" s="9">
        <f t="shared" si="5"/>
        <v>65499203</v>
      </c>
      <c r="X21" s="9">
        <f t="shared" si="13"/>
        <v>0</v>
      </c>
      <c r="Y21" s="9">
        <f t="shared" si="6"/>
        <v>65499203</v>
      </c>
      <c r="Z21" s="10">
        <f t="shared" si="7"/>
        <v>0.54625777554238408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s="33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1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Q22" s="1" t="s">
        <v>99</v>
      </c>
      <c r="R22" s="2">
        <v>78830472</v>
      </c>
      <c r="S22" s="2">
        <v>90030762</v>
      </c>
      <c r="T22" s="2">
        <f t="shared" si="2"/>
        <v>225636641</v>
      </c>
      <c r="U22" s="9">
        <f t="shared" si="3"/>
        <v>28387703.5</v>
      </c>
      <c r="V22" s="9" t="str">
        <f t="shared" si="4"/>
        <v/>
      </c>
      <c r="W22" s="9">
        <f t="shared" si="5"/>
        <v>78830472</v>
      </c>
      <c r="X22" s="9">
        <f t="shared" si="13"/>
        <v>0</v>
      </c>
      <c r="Y22" s="9">
        <f t="shared" si="6"/>
        <v>107218175.5</v>
      </c>
      <c r="Z22" s="10">
        <f t="shared" si="7"/>
        <v>0.94185398177478896</v>
      </c>
      <c r="AA22" s="4">
        <f t="shared" si="8"/>
        <v>7792954.1304000011</v>
      </c>
      <c r="AB22" s="4">
        <f t="shared" si="9"/>
        <v>22591811.580400001</v>
      </c>
      <c r="AC22" s="4">
        <f t="shared" si="10"/>
        <v>56743021.080399998</v>
      </c>
      <c r="AD22" s="4">
        <f t="shared" si="11"/>
        <v>113661703.5804</v>
      </c>
    </row>
    <row r="23" spans="1:30">
      <c r="A23" s="33" t="s">
        <v>98</v>
      </c>
      <c r="B23" s="26" t="s">
        <v>44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1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P23" s="1" t="s">
        <v>99</v>
      </c>
      <c r="Q23" s="1" t="s">
        <v>99</v>
      </c>
      <c r="R23" s="1" t="s">
        <v>99</v>
      </c>
      <c r="S23" s="2">
        <v>87616558</v>
      </c>
      <c r="T23" s="2">
        <f t="shared" si="2"/>
        <v>87616558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1885372.7400000002</v>
      </c>
      <c r="AB23" s="4">
        <f t="shared" si="9"/>
        <v>14762952.650000002</v>
      </c>
      <c r="AC23" s="4">
        <f t="shared" si="10"/>
        <v>44480444.75</v>
      </c>
      <c r="AD23" s="4">
        <f t="shared" si="11"/>
        <v>94009598.25</v>
      </c>
    </row>
    <row r="24" spans="1:30">
      <c r="A24" s="33" t="s">
        <v>98</v>
      </c>
      <c r="B24" s="26" t="s">
        <v>45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1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P24" s="1" t="s">
        <v>99</v>
      </c>
      <c r="Q24" s="1" t="s">
        <v>99</v>
      </c>
      <c r="R24" s="1" t="s">
        <v>99</v>
      </c>
      <c r="S24" s="2">
        <v>12247481</v>
      </c>
      <c r="T24" s="2">
        <f t="shared" si="2"/>
        <v>12247481</v>
      </c>
      <c r="U24" s="9" t="e">
        <f t="shared" si="3"/>
        <v>#VALUE!</v>
      </c>
      <c r="V24" s="9">
        <f t="shared" si="4"/>
        <v>87693047</v>
      </c>
      <c r="W24" s="9" t="str">
        <f t="shared" si="5"/>
        <v/>
      </c>
      <c r="X24" s="9">
        <f t="shared" si="13"/>
        <v>0</v>
      </c>
      <c r="Y24" s="9">
        <f t="shared" si="6"/>
        <v>87693047</v>
      </c>
      <c r="Z24" s="10">
        <f t="shared" si="7"/>
        <v>1.8645921699843411</v>
      </c>
      <c r="AA24" s="4">
        <f t="shared" si="8"/>
        <v>0</v>
      </c>
      <c r="AB24" s="4">
        <f t="shared" si="9"/>
        <v>1804510.1199999992</v>
      </c>
      <c r="AC24" s="4">
        <f t="shared" si="10"/>
        <v>15913715.619999999</v>
      </c>
      <c r="AD24" s="4">
        <f t="shared" si="11"/>
        <v>39429058.119999997</v>
      </c>
    </row>
    <row r="25" spans="1:30">
      <c r="A25" s="33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12"/>
        <v>0.45012635326906375</v>
      </c>
      <c r="H25" s="5" t="s">
        <v>102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22">
        <v>87693047</v>
      </c>
      <c r="R25" s="1" t="s">
        <v>99</v>
      </c>
      <c r="S25" s="2">
        <v>98745163</v>
      </c>
      <c r="T25" s="2">
        <f t="shared" si="2"/>
        <v>262961880</v>
      </c>
      <c r="U25" s="9">
        <f t="shared" si="3"/>
        <v>38261835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38261835</v>
      </c>
      <c r="Z25" s="10">
        <f t="shared" si="7"/>
        <v>0.21801073401235044</v>
      </c>
      <c r="AA25" s="4">
        <f t="shared" si="8"/>
        <v>0</v>
      </c>
      <c r="AB25" s="4">
        <f t="shared" si="9"/>
        <v>0</v>
      </c>
      <c r="AC25" s="4">
        <f t="shared" si="10"/>
        <v>8753042.599999994</v>
      </c>
      <c r="AD25" s="4">
        <f t="shared" si="11"/>
        <v>96505224.099999994</v>
      </c>
    </row>
    <row r="26" spans="1:30">
      <c r="A26" s="33" t="s">
        <v>98</v>
      </c>
      <c r="B26" s="26" t="s">
        <v>49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12"/>
        <v>0.99894075296406415</v>
      </c>
      <c r="H26" s="5" t="s">
        <v>101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 t="s">
        <v>99</v>
      </c>
      <c r="R26" s="2">
        <v>23433800</v>
      </c>
      <c r="S26" s="2">
        <v>23516309</v>
      </c>
      <c r="T26" s="2">
        <f t="shared" si="2"/>
        <v>92669113</v>
      </c>
      <c r="U26" s="9">
        <f t="shared" si="3"/>
        <v>22859502</v>
      </c>
      <c r="V26" s="9" t="str">
        <f t="shared" si="4"/>
        <v/>
      </c>
      <c r="W26" s="9">
        <f t="shared" si="5"/>
        <v>23433800</v>
      </c>
      <c r="X26" s="9">
        <f t="shared" si="13"/>
        <v>0</v>
      </c>
      <c r="Y26" s="9">
        <f t="shared" si="6"/>
        <v>46293302</v>
      </c>
      <c r="Z26" s="10">
        <f t="shared" si="7"/>
        <v>0.66723874933237648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73491</v>
      </c>
    </row>
    <row r="27" spans="1:30">
      <c r="A27" s="33" t="s">
        <v>98</v>
      </c>
      <c r="B27" s="26" t="s">
        <v>50</v>
      </c>
      <c r="C27" s="8">
        <f t="shared" si="14"/>
        <v>26</v>
      </c>
      <c r="E27" s="6">
        <f t="shared" si="0"/>
        <v>153239794</v>
      </c>
      <c r="F27" s="6">
        <f t="shared" si="1"/>
        <v>128140.91439999999</v>
      </c>
      <c r="G27" s="7">
        <f t="shared" si="12"/>
        <v>8.3621173753339808E-4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59054.568719999996</v>
      </c>
      <c r="N27" s="4">
        <v>87702613</v>
      </c>
      <c r="O27" s="4">
        <v>69086.345679999999</v>
      </c>
      <c r="P27" s="1" t="s">
        <v>99</v>
      </c>
      <c r="Q27" s="1" t="s">
        <v>99</v>
      </c>
      <c r="R27" s="1" t="s">
        <v>99</v>
      </c>
      <c r="S27" s="2">
        <v>87690661</v>
      </c>
      <c r="T27" s="2">
        <f t="shared" si="2"/>
        <v>87690661</v>
      </c>
      <c r="U27" s="9" t="e">
        <f t="shared" si="3"/>
        <v>#VALUE!</v>
      </c>
      <c r="V27" s="9">
        <f t="shared" si="4"/>
        <v>56760882</v>
      </c>
      <c r="W27" s="9" t="str">
        <f t="shared" si="5"/>
        <v/>
      </c>
      <c r="X27" s="9">
        <f t="shared" si="13"/>
        <v>0</v>
      </c>
      <c r="Y27" s="9">
        <f t="shared" si="6"/>
        <v>56760882</v>
      </c>
      <c r="Z27" s="10">
        <f t="shared" si="7"/>
        <v>0.37040562714408243</v>
      </c>
      <c r="AA27" s="4">
        <f t="shared" si="8"/>
        <v>10598644.665600002</v>
      </c>
      <c r="AB27" s="4">
        <f t="shared" si="9"/>
        <v>30519817.885600001</v>
      </c>
      <c r="AC27" s="4">
        <f t="shared" si="10"/>
        <v>76491756.085600004</v>
      </c>
      <c r="AD27" s="4">
        <f t="shared" si="11"/>
        <v>153111653.08559999</v>
      </c>
    </row>
    <row r="28" spans="1:30">
      <c r="A28" s="33" t="s">
        <v>98</v>
      </c>
      <c r="B28" s="26" t="s">
        <v>51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1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P28" s="1" t="s">
        <v>99</v>
      </c>
      <c r="Q28" s="22">
        <v>56760882</v>
      </c>
      <c r="R28" s="2">
        <v>67963970</v>
      </c>
      <c r="S28" s="2">
        <v>34478841</v>
      </c>
      <c r="T28" s="2">
        <f t="shared" si="2"/>
        <v>159203693</v>
      </c>
      <c r="U28" s="9" t="e">
        <f t="shared" si="3"/>
        <v>#VALUE!</v>
      </c>
      <c r="V28" s="9" t="str">
        <f t="shared" si="4"/>
        <v/>
      </c>
      <c r="W28" s="9">
        <f t="shared" si="5"/>
        <v>67963970</v>
      </c>
      <c r="X28" s="9">
        <f t="shared" si="13"/>
        <v>0</v>
      </c>
      <c r="Y28" s="9">
        <f t="shared" si="6"/>
        <v>67963970</v>
      </c>
      <c r="Z28" s="10">
        <f t="shared" si="7"/>
        <v>0.74274875146321206</v>
      </c>
      <c r="AA28" s="4">
        <f t="shared" si="8"/>
        <v>1721450.6700000009</v>
      </c>
      <c r="AB28" s="4">
        <f t="shared" si="9"/>
        <v>13616881.1</v>
      </c>
      <c r="AC28" s="4">
        <f t="shared" si="10"/>
        <v>41067874.399999999</v>
      </c>
      <c r="AD28" s="4">
        <f t="shared" si="11"/>
        <v>86819529.900000006</v>
      </c>
    </row>
    <row r="29" spans="1:30">
      <c r="A29" s="33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12"/>
        <v>0.16087595102531696</v>
      </c>
      <c r="H29" s="5" t="s">
        <v>102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5122799.9200000018</v>
      </c>
      <c r="AC29" s="4">
        <f t="shared" si="10"/>
        <v>44404009.719999999</v>
      </c>
      <c r="AD29" s="4">
        <f t="shared" si="11"/>
        <v>109872692.72</v>
      </c>
    </row>
    <row r="30" spans="1:30">
      <c r="A30" s="33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12"/>
        <v>0.4498390991475899</v>
      </c>
      <c r="H30" s="5" t="s">
        <v>100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5705452.700000003</v>
      </c>
      <c r="AD30" s="4">
        <f t="shared" si="11"/>
        <v>62576966.200000003</v>
      </c>
    </row>
    <row r="31" spans="1:30">
      <c r="A31" s="33" t="s">
        <v>98</v>
      </c>
      <c r="B31" s="26" t="s">
        <v>54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12"/>
        <v>0.99995742221823236</v>
      </c>
      <c r="H31" s="5" t="s">
        <v>101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4630</v>
      </c>
    </row>
    <row r="32" spans="1:30">
      <c r="A32" s="33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12"/>
        <v>6.1703214194806951E-4</v>
      </c>
      <c r="H32" s="5" t="s">
        <v>102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9421223.6703200005</v>
      </c>
      <c r="AB32" s="4">
        <f t="shared" si="9"/>
        <v>27073381.180320002</v>
      </c>
      <c r="AC32" s="4">
        <f t="shared" si="10"/>
        <v>67809129.280320004</v>
      </c>
      <c r="AD32" s="4">
        <f t="shared" si="11"/>
        <v>135702042.78031999</v>
      </c>
    </row>
    <row r="33" spans="1:30">
      <c r="A33" s="33" t="s">
        <v>98</v>
      </c>
      <c r="B33" s="26" t="s">
        <v>56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1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1613376.2200000007</v>
      </c>
      <c r="AB33" s="4">
        <f t="shared" si="9"/>
        <v>12885514.5</v>
      </c>
      <c r="AC33" s="4">
        <f t="shared" si="10"/>
        <v>38898141.299999997</v>
      </c>
      <c r="AD33" s="4">
        <f t="shared" si="11"/>
        <v>82252519.299999997</v>
      </c>
    </row>
    <row r="34" spans="1:30">
      <c r="A34" s="33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25245283.880000003</v>
      </c>
      <c r="G34" s="7">
        <f t="shared" si="12"/>
        <v>0.16062690145404493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14329010.200000001</v>
      </c>
      <c r="N34" s="4">
        <v>68090610</v>
      </c>
      <c r="O34" s="4">
        <v>10916273.68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51" si="21">SUMIF(U34:X34,"&gt;0")</f>
        <v>0</v>
      </c>
      <c r="Z34" s="10">
        <f t="shared" ref="Z34:Z51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6188160.5199999996</v>
      </c>
      <c r="AC34" s="4">
        <f t="shared" ref="AC34:AC51" si="25">IF(E34*$AC$1-F34&gt;0,E34*$AC$1-F34,0)</f>
        <v>53338327.119999997</v>
      </c>
      <c r="AD34" s="4">
        <f t="shared" ref="AD34:AD51" si="26">IF(E34*$AD$1-F34&gt;0,E34*$AD$1-F34,0)</f>
        <v>131921938.12</v>
      </c>
    </row>
    <row r="35" spans="1:30">
      <c r="A35" s="33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64345251</v>
      </c>
      <c r="F35" s="6">
        <f t="shared" si="16"/>
        <v>28963111.400000002</v>
      </c>
      <c r="G35" s="7">
        <f t="shared" si="12"/>
        <v>0.45012041992034507</v>
      </c>
      <c r="H35" s="5" t="s">
        <v>101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3209514.0999999978</v>
      </c>
      <c r="AD35" s="4">
        <f t="shared" si="26"/>
        <v>35382139.599999994</v>
      </c>
    </row>
    <row r="36" spans="1:30">
      <c r="A36" s="33" t="s">
        <v>98</v>
      </c>
      <c r="B36" s="26" t="s">
        <v>59</v>
      </c>
      <c r="C36" s="8">
        <f t="shared" si="14"/>
        <v>35</v>
      </c>
      <c r="E36" s="6">
        <f t="shared" si="15"/>
        <v>169353347</v>
      </c>
      <c r="F36" s="6">
        <f t="shared" si="16"/>
        <v>169144398</v>
      </c>
      <c r="G36" s="7">
        <f t="shared" si="12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10947273</v>
      </c>
      <c r="W36" s="9" t="str">
        <f t="shared" si="20"/>
        <v/>
      </c>
      <c r="X36" s="9" t="e">
        <f t="shared" si="13"/>
        <v>#VALUE!</v>
      </c>
      <c r="Y36" s="9">
        <f t="shared" si="21"/>
        <v>10947273</v>
      </c>
      <c r="Z36" s="10">
        <f t="shared" si="22"/>
        <v>6.464160994704167E-2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208949</v>
      </c>
    </row>
    <row r="37" spans="1:30">
      <c r="A37" s="33" t="s">
        <v>98</v>
      </c>
      <c r="B37" s="26" t="s">
        <v>60</v>
      </c>
      <c r="C37" s="8">
        <f t="shared" si="14"/>
        <v>36</v>
      </c>
      <c r="E37" s="6">
        <f t="shared" si="15"/>
        <v>43257436</v>
      </c>
      <c r="F37" s="6">
        <f t="shared" si="16"/>
        <v>77468.8024</v>
      </c>
      <c r="G37" s="7">
        <f t="shared" si="12"/>
        <v>1.7908782758182893E-3</v>
      </c>
      <c r="H37" s="5" t="s">
        <v>100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22">
        <v>10947273</v>
      </c>
      <c r="R37" s="1" t="s">
        <v>99</v>
      </c>
      <c r="S37" s="2">
        <v>32069950</v>
      </c>
      <c r="T37" s="2">
        <f t="shared" si="17"/>
        <v>54017589</v>
      </c>
      <c r="U37" s="9">
        <f t="shared" si="18"/>
        <v>5500183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5500183</v>
      </c>
      <c r="Z37" s="10">
        <f t="shared" si="22"/>
        <v>0.1271500002912794</v>
      </c>
      <c r="AA37" s="4">
        <f t="shared" si="23"/>
        <v>2950551.7176000006</v>
      </c>
      <c r="AB37" s="4">
        <f t="shared" si="24"/>
        <v>8574018.3976000007</v>
      </c>
      <c r="AC37" s="4">
        <f t="shared" si="25"/>
        <v>21551249.1976</v>
      </c>
      <c r="AD37" s="4">
        <f t="shared" si="26"/>
        <v>43179967.1976</v>
      </c>
    </row>
    <row r="38" spans="1:30">
      <c r="A38" s="33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2"/>
        <v>5.1059930750815941E-2</v>
      </c>
      <c r="H38" s="5" t="s">
        <v>100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P38" s="1" t="s">
        <v>99</v>
      </c>
      <c r="Q38" s="2" t="s">
        <v>99</v>
      </c>
      <c r="R38" s="2">
        <v>87723939</v>
      </c>
      <c r="S38" s="2">
        <v>88989800</v>
      </c>
      <c r="T38" s="2">
        <f t="shared" si="17"/>
        <v>176713739</v>
      </c>
      <c r="U38" s="9" t="e">
        <f t="shared" si="18"/>
        <v>#VALUE!</v>
      </c>
      <c r="V38" s="9">
        <f t="shared" si="19"/>
        <v>23527842</v>
      </c>
      <c r="W38" s="9">
        <f t="shared" si="20"/>
        <v>87723939</v>
      </c>
      <c r="X38" s="9">
        <f t="shared" si="13"/>
        <v>0</v>
      </c>
      <c r="Y38" s="9">
        <f t="shared" si="21"/>
        <v>111251781</v>
      </c>
      <c r="Z38" s="10">
        <f t="shared" si="22"/>
        <v>1.0959943579409239</v>
      </c>
      <c r="AA38" s="4">
        <f t="shared" si="23"/>
        <v>1922561.3900000006</v>
      </c>
      <c r="AB38" s="4">
        <f t="shared" si="24"/>
        <v>15118552.250000002</v>
      </c>
      <c r="AC38" s="4">
        <f t="shared" si="25"/>
        <v>45570838.850000001</v>
      </c>
      <c r="AD38" s="4">
        <f t="shared" si="26"/>
        <v>96324649.849999994</v>
      </c>
    </row>
    <row r="39" spans="1:30">
      <c r="A39" s="33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2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15819798.120000001</v>
      </c>
      <c r="N39" s="4">
        <v>21155979</v>
      </c>
      <c r="O39" s="4">
        <v>3454701.4</v>
      </c>
      <c r="P39" s="1" t="s">
        <v>99</v>
      </c>
      <c r="Q39" s="22">
        <v>23527842</v>
      </c>
      <c r="R39" s="1" t="s">
        <v>99</v>
      </c>
      <c r="S39" s="2">
        <v>21170998</v>
      </c>
      <c r="T39" s="2">
        <f t="shared" si="17"/>
        <v>44698840</v>
      </c>
      <c r="U39" s="9" t="e">
        <f t="shared" si="18"/>
        <v>#VALUE!</v>
      </c>
      <c r="V39" s="9">
        <f t="shared" si="19"/>
        <v>98783941</v>
      </c>
      <c r="W39" s="9" t="str">
        <f t="shared" si="20"/>
        <v/>
      </c>
      <c r="X39" s="9">
        <f t="shared" si="13"/>
        <v>0</v>
      </c>
      <c r="Y39" s="9">
        <f t="shared" si="21"/>
        <v>98783941</v>
      </c>
      <c r="Z39" s="10">
        <f t="shared" si="22"/>
        <v>0.82286611726870429</v>
      </c>
      <c r="AA39" s="4">
        <f t="shared" si="23"/>
        <v>0</v>
      </c>
      <c r="AB39" s="4">
        <f t="shared" si="24"/>
        <v>4735224.2800000012</v>
      </c>
      <c r="AC39" s="4">
        <f t="shared" si="25"/>
        <v>40749809.980000004</v>
      </c>
      <c r="AD39" s="4">
        <f t="shared" si="26"/>
        <v>100774119.48</v>
      </c>
    </row>
    <row r="40" spans="1:30">
      <c r="A40" s="33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2"/>
        <v>0.44959806693879534</v>
      </c>
      <c r="H40" s="5" t="s">
        <v>101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P40" s="1" t="s">
        <v>99</v>
      </c>
      <c r="Q40" s="2">
        <v>98783941</v>
      </c>
      <c r="R40" s="2">
        <v>23557854</v>
      </c>
      <c r="S40" s="2">
        <v>90148117</v>
      </c>
      <c r="T40" s="2">
        <f t="shared" si="17"/>
        <v>212489912</v>
      </c>
      <c r="U40" s="9" t="e">
        <f t="shared" si="18"/>
        <v>#VALUE!</v>
      </c>
      <c r="V40" s="9" t="str">
        <f t="shared" si="19"/>
        <v/>
      </c>
      <c r="W40" s="9">
        <f t="shared" si="20"/>
        <v>23557854</v>
      </c>
      <c r="X40" s="9">
        <f t="shared" si="13"/>
        <v>0</v>
      </c>
      <c r="Y40" s="9">
        <f t="shared" si="21"/>
        <v>23557854</v>
      </c>
      <c r="Z40" s="10">
        <f t="shared" si="22"/>
        <v>0.20691955834179129</v>
      </c>
      <c r="AA40" s="4">
        <f t="shared" si="23"/>
        <v>0</v>
      </c>
      <c r="AB40" s="4">
        <f t="shared" si="24"/>
        <v>0</v>
      </c>
      <c r="AC40" s="4">
        <f t="shared" si="25"/>
        <v>5738275.25</v>
      </c>
      <c r="AD40" s="4">
        <f t="shared" si="26"/>
        <v>62663425.75</v>
      </c>
    </row>
    <row r="41" spans="1:30">
      <c r="A41" s="33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2"/>
        <v>0.99998885875542354</v>
      </c>
      <c r="H41" s="5" t="s">
        <v>102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 t="s">
        <v>99</v>
      </c>
      <c r="R41" s="1" t="s">
        <v>99</v>
      </c>
      <c r="S41" s="1" t="s">
        <v>99</v>
      </c>
      <c r="T41" s="2">
        <f t="shared" si="17"/>
        <v>12427549</v>
      </c>
      <c r="U41" s="9">
        <f t="shared" si="18"/>
        <v>6213774.5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6213774.5</v>
      </c>
      <c r="Z41" s="10">
        <f t="shared" si="22"/>
        <v>6.2935619497814066E-2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1100</v>
      </c>
    </row>
    <row r="42" spans="1:30">
      <c r="A42" s="33" t="s">
        <v>98</v>
      </c>
      <c r="B42" s="26" t="s">
        <v>62</v>
      </c>
      <c r="C42" s="8">
        <f t="shared" si="14"/>
        <v>41</v>
      </c>
      <c r="E42" s="6">
        <f t="shared" si="15"/>
        <v>47004491</v>
      </c>
      <c r="F42" s="6">
        <f t="shared" si="16"/>
        <v>73951.085439999995</v>
      </c>
      <c r="G42" s="7">
        <f t="shared" si="12"/>
        <v>1.5732770181470532E-3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15778.431199999999</v>
      </c>
      <c r="N42" s="4">
        <v>12464002</v>
      </c>
      <c r="O42" s="4">
        <v>58172.654240000003</v>
      </c>
      <c r="P42" s="2">
        <v>34496562</v>
      </c>
      <c r="Q42" s="1" t="s">
        <v>99</v>
      </c>
      <c r="R42" s="2">
        <v>65434284</v>
      </c>
      <c r="S42" s="2">
        <v>12381737</v>
      </c>
      <c r="T42" s="2">
        <f t="shared" si="17"/>
        <v>112312583</v>
      </c>
      <c r="U42" s="9">
        <f t="shared" si="18"/>
        <v>17248281</v>
      </c>
      <c r="V42" s="9">
        <f t="shared" si="19"/>
        <v>98693013</v>
      </c>
      <c r="W42" s="9">
        <f t="shared" si="20"/>
        <v>65434284</v>
      </c>
      <c r="X42" s="9">
        <f t="shared" si="13"/>
        <v>0</v>
      </c>
      <c r="Y42" s="9">
        <f t="shared" si="21"/>
        <v>181375578</v>
      </c>
      <c r="Z42" s="10">
        <f t="shared" si="22"/>
        <v>3.8586861412880737</v>
      </c>
      <c r="AA42" s="4">
        <f t="shared" si="23"/>
        <v>3216363.2845600001</v>
      </c>
      <c r="AB42" s="4">
        <f t="shared" si="24"/>
        <v>9326947.1145600006</v>
      </c>
      <c r="AC42" s="4">
        <f t="shared" si="25"/>
        <v>23428294.414560001</v>
      </c>
      <c r="AD42" s="4">
        <f t="shared" si="26"/>
        <v>46930539.914559998</v>
      </c>
    </row>
    <row r="43" spans="1:30">
      <c r="A43" s="33" t="s">
        <v>98</v>
      </c>
      <c r="B43" s="26" t="s">
        <v>63</v>
      </c>
      <c r="C43" s="8">
        <f t="shared" si="14"/>
        <v>42</v>
      </c>
      <c r="E43" s="6">
        <f t="shared" si="15"/>
        <v>175657234</v>
      </c>
      <c r="F43" s="6">
        <f t="shared" si="16"/>
        <v>8906252.1000000015</v>
      </c>
      <c r="G43" s="7">
        <f t="shared" si="12"/>
        <v>5.0702449863237638E-2</v>
      </c>
      <c r="H43" s="5" t="s">
        <v>100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22">
        <v>98693013</v>
      </c>
      <c r="R43" s="1" t="s">
        <v>99</v>
      </c>
      <c r="S43" s="1" t="s">
        <v>99</v>
      </c>
      <c r="T43" s="2">
        <f t="shared" si="17"/>
        <v>175191677</v>
      </c>
      <c r="U43" s="9">
        <f t="shared" si="18"/>
        <v>38249332</v>
      </c>
      <c r="V43" s="9">
        <f t="shared" si="19"/>
        <v>45719693</v>
      </c>
      <c r="W43" s="9" t="str">
        <f t="shared" si="20"/>
        <v/>
      </c>
      <c r="X43" s="9" t="e">
        <f t="shared" si="13"/>
        <v>#VALUE!</v>
      </c>
      <c r="Y43" s="9">
        <f t="shared" si="21"/>
        <v>83969025</v>
      </c>
      <c r="Z43" s="10">
        <f t="shared" si="22"/>
        <v>0.47802770821268881</v>
      </c>
      <c r="AA43" s="4">
        <f t="shared" si="23"/>
        <v>3389754.2799999993</v>
      </c>
      <c r="AB43" s="4">
        <f t="shared" si="24"/>
        <v>26225194.700000003</v>
      </c>
      <c r="AC43" s="4">
        <f t="shared" si="25"/>
        <v>78922364.900000006</v>
      </c>
      <c r="AD43" s="4">
        <f t="shared" si="26"/>
        <v>166750981.90000001</v>
      </c>
    </row>
    <row r="44" spans="1:30">
      <c r="A44" s="33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2"/>
        <v>0.16019525657267175</v>
      </c>
      <c r="H44" s="5" t="s">
        <v>101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S44" s="1" t="s">
        <v>99</v>
      </c>
      <c r="T44" s="2">
        <f t="shared" si="17"/>
        <v>114892365</v>
      </c>
      <c r="U44" s="9">
        <f t="shared" si="18"/>
        <v>22843427</v>
      </c>
      <c r="V44" s="9" t="str">
        <f t="shared" si="19"/>
        <v/>
      </c>
      <c r="W44" s="9">
        <f t="shared" si="20"/>
        <v>23485818</v>
      </c>
      <c r="X44" s="9" t="e">
        <f t="shared" si="13"/>
        <v>#VALUE!</v>
      </c>
      <c r="Y44" s="9">
        <f t="shared" si="21"/>
        <v>46329245</v>
      </c>
      <c r="Z44" s="10">
        <f t="shared" si="22"/>
        <v>0.66733819777463788</v>
      </c>
      <c r="AA44" s="4">
        <f t="shared" si="23"/>
        <v>0</v>
      </c>
      <c r="AB44" s="4">
        <f t="shared" si="24"/>
        <v>2763402</v>
      </c>
      <c r="AC44" s="4">
        <f t="shared" si="25"/>
        <v>23590583.100000001</v>
      </c>
      <c r="AD44" s="4">
        <f t="shared" si="26"/>
        <v>58302551.600000001</v>
      </c>
    </row>
    <row r="45" spans="1:30">
      <c r="A45" s="33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2"/>
        <v>0.45013492859046517</v>
      </c>
      <c r="H45" s="5" t="s">
        <v>102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 t="s">
        <v>99</v>
      </c>
      <c r="R45" s="1" t="s">
        <v>99</v>
      </c>
      <c r="S45" s="2">
        <v>87645601</v>
      </c>
      <c r="T45" s="2">
        <f t="shared" si="17"/>
        <v>152967750</v>
      </c>
      <c r="U45" s="9">
        <f t="shared" si="18"/>
        <v>32661074.5</v>
      </c>
      <c r="V45" s="9">
        <f t="shared" si="19"/>
        <v>34501366</v>
      </c>
      <c r="W45" s="9" t="str">
        <f t="shared" si="20"/>
        <v/>
      </c>
      <c r="X45" s="9">
        <f t="shared" si="13"/>
        <v>0</v>
      </c>
      <c r="Y45" s="9">
        <f t="shared" si="21"/>
        <v>67162440.5</v>
      </c>
      <c r="Z45" s="10">
        <f t="shared" si="22"/>
        <v>0.43809321690009329</v>
      </c>
      <c r="AA45" s="4">
        <f t="shared" si="23"/>
        <v>0</v>
      </c>
      <c r="AB45" s="4">
        <f t="shared" si="24"/>
        <v>0</v>
      </c>
      <c r="AC45" s="4">
        <f t="shared" si="25"/>
        <v>7644628.5</v>
      </c>
      <c r="AD45" s="4">
        <f t="shared" si="26"/>
        <v>84297767.5</v>
      </c>
    </row>
    <row r="46" spans="1:30">
      <c r="A46" s="33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2"/>
        <v>1.0010605103136438</v>
      </c>
      <c r="H46" s="5" t="s">
        <v>102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22">
        <v>34501366</v>
      </c>
      <c r="R46" s="1" t="s">
        <v>99</v>
      </c>
      <c r="S46" s="1" t="s">
        <v>99</v>
      </c>
      <c r="T46" s="2">
        <f t="shared" si="17"/>
        <v>91302102</v>
      </c>
      <c r="U46" s="9">
        <f t="shared" si="18"/>
        <v>28400368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28400368</v>
      </c>
      <c r="Z46" s="10">
        <f t="shared" si="22"/>
        <v>0.31056158024456781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s="33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2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P47" s="1" t="s">
        <v>99</v>
      </c>
      <c r="Q47" s="2" t="s">
        <v>99</v>
      </c>
      <c r="R47" s="2">
        <v>54378953</v>
      </c>
      <c r="S47" s="2">
        <v>76506978</v>
      </c>
      <c r="T47" s="2">
        <f t="shared" si="17"/>
        <v>130885931</v>
      </c>
      <c r="U47" s="9" t="e">
        <f t="shared" si="18"/>
        <v>#VALUE!</v>
      </c>
      <c r="V47" s="9">
        <f t="shared" si="19"/>
        <v>67808320</v>
      </c>
      <c r="W47" s="9">
        <f t="shared" si="20"/>
        <v>54378953</v>
      </c>
      <c r="X47" s="9">
        <f t="shared" si="13"/>
        <v>0</v>
      </c>
      <c r="Y47" s="9">
        <f t="shared" si="21"/>
        <v>122187273</v>
      </c>
      <c r="Z47" s="10">
        <f t="shared" si="22"/>
        <v>0.93247975482050094</v>
      </c>
      <c r="AA47" s="4">
        <f t="shared" si="23"/>
        <v>9017099.9653600007</v>
      </c>
      <c r="AB47" s="4">
        <f t="shared" si="24"/>
        <v>26051620.455360003</v>
      </c>
      <c r="AC47" s="4">
        <f t="shared" si="25"/>
        <v>65362052.355360001</v>
      </c>
      <c r="AD47" s="4">
        <f t="shared" si="26"/>
        <v>130879438.85536</v>
      </c>
    </row>
    <row r="48" spans="1:30">
      <c r="A48" s="33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113743013</v>
      </c>
      <c r="F48" s="6">
        <f t="shared" si="16"/>
        <v>5762779.2000000011</v>
      </c>
      <c r="G48" s="7">
        <f t="shared" si="12"/>
        <v>5.0664907215004065E-2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3406488.1500000004</v>
      </c>
      <c r="N48" s="4">
        <v>45839299</v>
      </c>
      <c r="O48" s="4">
        <v>2356291.0500000003</v>
      </c>
      <c r="P48" s="1" t="s">
        <v>99</v>
      </c>
      <c r="Q48" s="22">
        <v>67808320</v>
      </c>
      <c r="R48" s="1" t="s">
        <v>99</v>
      </c>
      <c r="S48" s="2">
        <v>45631067</v>
      </c>
      <c r="T48" s="2">
        <f t="shared" si="17"/>
        <v>113439387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2199231.71</v>
      </c>
      <c r="AB48" s="4">
        <f t="shared" si="24"/>
        <v>16985823.399999999</v>
      </c>
      <c r="AC48" s="4">
        <f t="shared" si="25"/>
        <v>51108727.299999997</v>
      </c>
      <c r="AD48" s="4">
        <f t="shared" si="26"/>
        <v>107980233.8</v>
      </c>
    </row>
    <row r="49" spans="1:30">
      <c r="A49" s="33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2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 t="s">
        <v>99</v>
      </c>
      <c r="R49" s="2">
        <v>65397140</v>
      </c>
      <c r="S49" s="1" t="s">
        <v>99</v>
      </c>
      <c r="T49" s="2">
        <f t="shared" si="17"/>
        <v>108630247</v>
      </c>
      <c r="U49" s="9">
        <f t="shared" si="18"/>
        <v>21616553.5</v>
      </c>
      <c r="V49" s="9" t="str">
        <f t="shared" si="19"/>
        <v/>
      </c>
      <c r="W49" s="9">
        <f t="shared" si="20"/>
        <v>65397140</v>
      </c>
      <c r="X49" s="9" t="e">
        <f t="shared" si="13"/>
        <v>#VALUE!</v>
      </c>
      <c r="Y49" s="9">
        <f t="shared" si="21"/>
        <v>87013693.5</v>
      </c>
      <c r="Z49" s="10">
        <f t="shared" si="22"/>
        <v>0.80021445223254495</v>
      </c>
      <c r="AA49" s="4">
        <f t="shared" si="23"/>
        <v>0</v>
      </c>
      <c r="AB49" s="4">
        <f t="shared" si="24"/>
        <v>4145951.2400000021</v>
      </c>
      <c r="AC49" s="4">
        <f t="shared" si="25"/>
        <v>36767341.640000001</v>
      </c>
      <c r="AD49" s="4">
        <f t="shared" si="26"/>
        <v>91136325.640000001</v>
      </c>
    </row>
    <row r="50" spans="1:30">
      <c r="A50" s="33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135864119</v>
      </c>
      <c r="F50" s="6">
        <f t="shared" si="16"/>
        <v>61175044.700000003</v>
      </c>
      <c r="G50" s="7">
        <f t="shared" si="12"/>
        <v>0.45026637754151999</v>
      </c>
      <c r="H50" s="5" t="s">
        <v>102</v>
      </c>
      <c r="I50" s="5">
        <v>10</v>
      </c>
      <c r="J50" s="5">
        <v>145</v>
      </c>
      <c r="K50" s="12">
        <v>0</v>
      </c>
      <c r="L50" s="4">
        <v>78977176</v>
      </c>
      <c r="M50" s="4">
        <v>35598401.300000004</v>
      </c>
      <c r="N50" s="4">
        <v>56886943</v>
      </c>
      <c r="O50" s="4">
        <v>25576643.400000002</v>
      </c>
      <c r="P50" s="1" t="s">
        <v>99</v>
      </c>
      <c r="Q50" s="1" t="s">
        <v>99</v>
      </c>
      <c r="R50" s="2">
        <v>78926448</v>
      </c>
      <c r="S50" s="2">
        <v>56750095</v>
      </c>
      <c r="T50" s="2">
        <f t="shared" si="17"/>
        <v>135676543</v>
      </c>
      <c r="U50" s="9" t="e">
        <f t="shared" si="18"/>
        <v>#VALUE!</v>
      </c>
      <c r="V50" s="9">
        <f t="shared" si="19"/>
        <v>54366391</v>
      </c>
      <c r="W50" s="9">
        <f t="shared" si="20"/>
        <v>78926448</v>
      </c>
      <c r="X50" s="9">
        <f t="shared" si="13"/>
        <v>0</v>
      </c>
      <c r="Y50" s="9">
        <f t="shared" si="21"/>
        <v>133292839</v>
      </c>
      <c r="Z50" s="10">
        <f t="shared" si="22"/>
        <v>0.98107462059206374</v>
      </c>
      <c r="AA50" s="4">
        <f t="shared" si="23"/>
        <v>0</v>
      </c>
      <c r="AB50" s="4">
        <f t="shared" si="24"/>
        <v>0</v>
      </c>
      <c r="AC50" s="4">
        <f t="shared" si="25"/>
        <v>6757014.799999997</v>
      </c>
      <c r="AD50" s="4">
        <f t="shared" si="26"/>
        <v>74689074.299999997</v>
      </c>
    </row>
    <row r="51" spans="1:30">
      <c r="A51" s="33" t="s">
        <v>98</v>
      </c>
      <c r="B51" s="26" t="s">
        <v>73</v>
      </c>
      <c r="C51" s="8">
        <f t="shared" si="14"/>
        <v>50</v>
      </c>
      <c r="E51" s="6">
        <f t="shared" si="15"/>
        <v>86565901</v>
      </c>
      <c r="F51" s="6">
        <f t="shared" si="16"/>
        <v>86550547</v>
      </c>
      <c r="G51" s="7">
        <f t="shared" si="12"/>
        <v>0.99982263223945422</v>
      </c>
      <c r="H51" s="5" t="s">
        <v>101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22">
        <v>54366391</v>
      </c>
      <c r="R51" s="1" t="s">
        <v>99</v>
      </c>
      <c r="S51" s="1" t="s">
        <v>99</v>
      </c>
      <c r="T51" s="2">
        <f t="shared" si="17"/>
        <v>86564183</v>
      </c>
      <c r="U51" s="9">
        <f t="shared" si="18"/>
        <v>16098896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16098896</v>
      </c>
      <c r="Z51" s="10">
        <f t="shared" si="22"/>
        <v>0.18597271921192157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15354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C1B5-04C1-4D26-8275-A5FD6854AF7E}">
  <dimension ref="A1:J18"/>
  <sheetViews>
    <sheetView workbookViewId="0">
      <selection activeCell="J6" sqref="J6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28" t="s">
        <v>103</v>
      </c>
      <c r="B1" s="28" t="s">
        <v>104</v>
      </c>
      <c r="E1" s="29" t="s">
        <v>9</v>
      </c>
      <c r="F1" s="29" t="s">
        <v>105</v>
      </c>
      <c r="I1" s="30" t="s">
        <v>106</v>
      </c>
      <c r="J1" s="30" t="s">
        <v>107</v>
      </c>
    </row>
    <row r="2" spans="1:10">
      <c r="A2" s="31">
        <v>1</v>
      </c>
      <c r="B2">
        <v>120000000</v>
      </c>
      <c r="E2" s="32" t="s">
        <v>12</v>
      </c>
      <c r="F2">
        <v>10096805</v>
      </c>
      <c r="I2">
        <v>1</v>
      </c>
      <c r="J2">
        <v>648000000</v>
      </c>
    </row>
    <row r="3" spans="1:10">
      <c r="A3" s="31">
        <v>2</v>
      </c>
      <c r="B3">
        <v>108000000</v>
      </c>
      <c r="E3" s="32" t="s">
        <v>40</v>
      </c>
      <c r="F3">
        <v>34414854</v>
      </c>
      <c r="I3">
        <v>2</v>
      </c>
      <c r="J3">
        <v>648000000</v>
      </c>
    </row>
    <row r="4" spans="1:10">
      <c r="A4" s="31">
        <v>3</v>
      </c>
      <c r="B4">
        <v>96000000</v>
      </c>
      <c r="E4" s="32" t="s">
        <v>15</v>
      </c>
      <c r="F4">
        <v>3836021776</v>
      </c>
      <c r="I4">
        <v>3</v>
      </c>
      <c r="J4">
        <v>648000000</v>
      </c>
    </row>
    <row r="5" spans="1:10">
      <c r="A5" s="31">
        <v>4</v>
      </c>
      <c r="B5">
        <v>84000000</v>
      </c>
      <c r="E5" s="32" t="s">
        <v>47</v>
      </c>
      <c r="F5">
        <v>164066593</v>
      </c>
      <c r="I5">
        <v>4</v>
      </c>
      <c r="J5">
        <v>648000000</v>
      </c>
    </row>
    <row r="6" spans="1:10">
      <c r="A6" s="31">
        <v>5</v>
      </c>
      <c r="B6">
        <v>72000000</v>
      </c>
      <c r="E6" s="32" t="s">
        <v>30</v>
      </c>
      <c r="F6">
        <v>27098916</v>
      </c>
      <c r="I6">
        <v>5</v>
      </c>
      <c r="J6">
        <v>648000000</v>
      </c>
    </row>
    <row r="7" spans="1:10">
      <c r="A7" s="31">
        <v>6</v>
      </c>
      <c r="B7">
        <v>60000000</v>
      </c>
      <c r="E7" s="32" t="s">
        <v>20</v>
      </c>
      <c r="F7">
        <v>59638226</v>
      </c>
    </row>
    <row r="8" spans="1:10">
      <c r="A8" s="31">
        <v>7</v>
      </c>
      <c r="B8">
        <v>48000000</v>
      </c>
      <c r="E8" s="32" t="s">
        <v>25</v>
      </c>
      <c r="F8">
        <v>18091899</v>
      </c>
    </row>
    <row r="9" spans="1:10">
      <c r="A9" s="31">
        <v>8</v>
      </c>
      <c r="B9">
        <v>42000000</v>
      </c>
    </row>
    <row r="10" spans="1:10">
      <c r="A10" s="31">
        <v>9</v>
      </c>
      <c r="B10">
        <v>36000000</v>
      </c>
    </row>
    <row r="11" spans="1:10">
      <c r="A11" s="31">
        <v>10</v>
      </c>
      <c r="B11">
        <v>30000000</v>
      </c>
    </row>
    <row r="12" spans="1:10">
      <c r="A12" s="31">
        <v>11</v>
      </c>
      <c r="B12">
        <v>24000000</v>
      </c>
    </row>
    <row r="13" spans="1:10">
      <c r="A13" s="31">
        <v>12</v>
      </c>
      <c r="B13">
        <v>18000000</v>
      </c>
    </row>
    <row r="14" spans="1:10">
      <c r="A14" s="31">
        <v>13</v>
      </c>
      <c r="B14">
        <v>12000000</v>
      </c>
    </row>
    <row r="15" spans="1:10">
      <c r="A15" s="31">
        <v>14</v>
      </c>
      <c r="B15">
        <v>9600000</v>
      </c>
    </row>
    <row r="16" spans="1:10">
      <c r="A16" s="31">
        <v>15</v>
      </c>
      <c r="B16">
        <v>7200000</v>
      </c>
    </row>
    <row r="17" spans="1:2">
      <c r="A17" s="31">
        <v>16</v>
      </c>
      <c r="B17">
        <v>4800000</v>
      </c>
    </row>
    <row r="18" spans="1:2">
      <c r="A18" s="31">
        <v>17</v>
      </c>
      <c r="B18">
        <v>1200000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152-9DB7-49A5-9260-ACA81E64B101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108</v>
      </c>
    </row>
    <row r="2" spans="2:2">
      <c r="B2">
        <v>1</v>
      </c>
    </row>
    <row r="3" spans="2:2">
      <c r="B3">
        <v>2</v>
      </c>
    </row>
    <row r="4" spans="2:2">
      <c r="B4" t="s">
        <v>100</v>
      </c>
    </row>
    <row r="5" spans="2:2">
      <c r="B5" t="s">
        <v>102</v>
      </c>
    </row>
    <row r="6" spans="2:2">
      <c r="B6" t="s">
        <v>101</v>
      </c>
    </row>
    <row r="7" spans="2:2">
      <c r="B7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9"/>
  <sheetViews>
    <sheetView workbookViewId="0">
      <selection activeCell="C3" sqref="C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110</v>
      </c>
      <c r="C2" s="13" t="s">
        <v>111</v>
      </c>
      <c r="D2" s="14" t="s">
        <v>112</v>
      </c>
      <c r="E2" s="14" t="s">
        <v>113</v>
      </c>
      <c r="F2" s="18" t="s">
        <v>114</v>
      </c>
      <c r="G2" s="14" t="s">
        <v>115</v>
      </c>
    </row>
    <row r="3" spans="2:7">
      <c r="B3" s="15" t="s">
        <v>116</v>
      </c>
      <c r="C3" s="16">
        <v>40426848</v>
      </c>
      <c r="D3" s="14">
        <v>2023</v>
      </c>
      <c r="E3" s="14" t="s">
        <v>117</v>
      </c>
      <c r="F3" s="17">
        <f t="shared" ref="F3:F39" ca="1" si="0">(C3*0.2) + RANDBETWEEN(0, 25000)</f>
        <v>8092836.6000000006</v>
      </c>
      <c r="G3" s="16">
        <f t="shared" ref="G3:G39" ca="1" si="1">C3-F3</f>
        <v>32334011.399999999</v>
      </c>
    </row>
    <row r="4" spans="2:7">
      <c r="B4" s="15" t="s">
        <v>118</v>
      </c>
      <c r="C4" s="16">
        <v>53896550.399999999</v>
      </c>
      <c r="D4" s="14">
        <v>2022</v>
      </c>
      <c r="E4" s="14" t="s">
        <v>117</v>
      </c>
      <c r="F4" s="17">
        <f t="shared" ca="1" si="0"/>
        <v>10798445.08</v>
      </c>
      <c r="G4" s="16">
        <f t="shared" ca="1" si="1"/>
        <v>43098105.32</v>
      </c>
    </row>
    <row r="5" spans="2:7" ht="30">
      <c r="B5" s="15" t="s">
        <v>119</v>
      </c>
      <c r="C5" s="16">
        <v>67366252.799999997</v>
      </c>
      <c r="D5" s="14">
        <v>2019</v>
      </c>
      <c r="E5" s="14" t="s">
        <v>117</v>
      </c>
      <c r="F5" s="17">
        <f t="shared" ca="1" si="0"/>
        <v>13484386.560000001</v>
      </c>
      <c r="G5" s="16">
        <f t="shared" ca="1" si="1"/>
        <v>53881866.239999995</v>
      </c>
    </row>
    <row r="6" spans="2:7">
      <c r="B6" s="15" t="s">
        <v>120</v>
      </c>
      <c r="C6" s="16">
        <v>94305657.600000009</v>
      </c>
      <c r="D6" s="14">
        <v>2023</v>
      </c>
      <c r="E6" s="14" t="s">
        <v>117</v>
      </c>
      <c r="F6" s="17">
        <f t="shared" ca="1" si="0"/>
        <v>18878743.520000003</v>
      </c>
      <c r="G6" s="16">
        <f t="shared" ca="1" si="1"/>
        <v>75426914.080000013</v>
      </c>
    </row>
    <row r="7" spans="2:7" ht="30">
      <c r="B7" s="15" t="s">
        <v>121</v>
      </c>
      <c r="C7" s="16">
        <v>107760576</v>
      </c>
      <c r="D7" s="14">
        <v>2022</v>
      </c>
      <c r="E7" s="14" t="s">
        <v>117</v>
      </c>
      <c r="F7" s="17">
        <f t="shared" ca="1" si="0"/>
        <v>21568359.200000003</v>
      </c>
      <c r="G7" s="16">
        <f t="shared" ca="1" si="1"/>
        <v>86192216.799999997</v>
      </c>
    </row>
    <row r="8" spans="2:7">
      <c r="B8" s="15" t="s">
        <v>122</v>
      </c>
      <c r="C8" s="16">
        <v>121082438.39999999</v>
      </c>
      <c r="D8" s="14">
        <v>2019</v>
      </c>
      <c r="E8" s="14" t="s">
        <v>117</v>
      </c>
      <c r="F8" s="17">
        <f t="shared" ca="1" si="0"/>
        <v>24233445.68</v>
      </c>
      <c r="G8" s="16">
        <f t="shared" ca="1" si="1"/>
        <v>96848992.719999999</v>
      </c>
    </row>
    <row r="9" spans="2:7">
      <c r="B9" s="15" t="s">
        <v>123</v>
      </c>
      <c r="C9" s="16">
        <v>146543443.19999999</v>
      </c>
      <c r="D9" s="14">
        <v>2023</v>
      </c>
      <c r="E9" s="14" t="s">
        <v>117</v>
      </c>
      <c r="F9" s="17">
        <f t="shared" ca="1" si="0"/>
        <v>29325456.640000001</v>
      </c>
      <c r="G9" s="16">
        <f t="shared" ca="1" si="1"/>
        <v>117217986.55999999</v>
      </c>
    </row>
    <row r="10" spans="2:7">
      <c r="B10" s="15" t="s">
        <v>124</v>
      </c>
      <c r="C10" s="16">
        <v>16608345.6</v>
      </c>
      <c r="D10" s="14">
        <v>2022</v>
      </c>
      <c r="E10" s="14" t="s">
        <v>117</v>
      </c>
      <c r="F10" s="17">
        <f t="shared" ca="1" si="0"/>
        <v>3323660.12</v>
      </c>
      <c r="G10" s="16">
        <f t="shared" ca="1" si="1"/>
        <v>13284685.48</v>
      </c>
    </row>
    <row r="11" spans="2:7">
      <c r="B11" s="15" t="s">
        <v>125</v>
      </c>
      <c r="C11" s="16">
        <v>33034848</v>
      </c>
      <c r="D11" s="14">
        <v>2019</v>
      </c>
      <c r="E11" s="14" t="s">
        <v>117</v>
      </c>
      <c r="F11" s="17">
        <f t="shared" ca="1" si="0"/>
        <v>6610026.6000000006</v>
      </c>
      <c r="G11" s="16">
        <f t="shared" ca="1" si="1"/>
        <v>26424821.399999999</v>
      </c>
    </row>
    <row r="12" spans="2:7" ht="30">
      <c r="B12" s="15" t="s">
        <v>126</v>
      </c>
      <c r="C12" s="16">
        <v>49461350.399999999</v>
      </c>
      <c r="D12" s="14">
        <v>2020</v>
      </c>
      <c r="E12" s="14" t="s">
        <v>117</v>
      </c>
      <c r="F12" s="17">
        <f t="shared" ca="1" si="0"/>
        <v>9904883.0800000001</v>
      </c>
      <c r="G12" s="16">
        <f t="shared" ca="1" si="1"/>
        <v>39556467.32</v>
      </c>
    </row>
    <row r="13" spans="2:7">
      <c r="B13" s="15" t="s">
        <v>127</v>
      </c>
      <c r="C13" s="16">
        <v>65887852.800000004</v>
      </c>
      <c r="D13" s="14">
        <v>2020</v>
      </c>
      <c r="E13" s="14" t="s">
        <v>117</v>
      </c>
      <c r="F13" s="17">
        <f t="shared" ca="1" si="0"/>
        <v>13195742.560000002</v>
      </c>
      <c r="G13" s="16">
        <f t="shared" ca="1" si="1"/>
        <v>52692110.240000002</v>
      </c>
    </row>
    <row r="14" spans="2:7">
      <c r="B14" s="15" t="s">
        <v>128</v>
      </c>
      <c r="C14" s="16">
        <v>82314355.199999988</v>
      </c>
      <c r="D14" s="14">
        <v>2020</v>
      </c>
      <c r="E14" s="14" t="s">
        <v>117</v>
      </c>
      <c r="F14" s="17">
        <f t="shared" ca="1" si="0"/>
        <v>16465688.039999999</v>
      </c>
      <c r="G14" s="16">
        <f t="shared" ca="1" si="1"/>
        <v>65848667.159999989</v>
      </c>
    </row>
    <row r="15" spans="2:7">
      <c r="B15" s="15" t="s">
        <v>129</v>
      </c>
      <c r="C15" s="16">
        <v>98740857.600000009</v>
      </c>
      <c r="D15" s="14">
        <v>2020</v>
      </c>
      <c r="E15" s="14" t="s">
        <v>130</v>
      </c>
      <c r="F15" s="17">
        <f t="shared" ca="1" si="0"/>
        <v>19757147.520000003</v>
      </c>
      <c r="G15" s="16">
        <f t="shared" ca="1" si="1"/>
        <v>78983710.080000013</v>
      </c>
    </row>
    <row r="16" spans="2:7" ht="30">
      <c r="B16" s="15" t="s">
        <v>131</v>
      </c>
      <c r="C16" s="16">
        <v>115152576</v>
      </c>
      <c r="D16" s="14">
        <v>2020</v>
      </c>
      <c r="E16" s="14" t="s">
        <v>117</v>
      </c>
      <c r="F16" s="17">
        <f t="shared" ca="1" si="0"/>
        <v>23045121.200000003</v>
      </c>
      <c r="G16" s="16">
        <f t="shared" ca="1" si="1"/>
        <v>92107454.799999997</v>
      </c>
    </row>
    <row r="17" spans="2:7">
      <c r="B17" s="15" t="s">
        <v>132</v>
      </c>
      <c r="C17" s="16">
        <v>131431238.39999999</v>
      </c>
      <c r="D17" s="14">
        <v>2020</v>
      </c>
      <c r="E17" s="14" t="s">
        <v>117</v>
      </c>
      <c r="F17" s="17">
        <f t="shared" ca="1" si="0"/>
        <v>26309979.68</v>
      </c>
      <c r="G17" s="16">
        <f t="shared" ca="1" si="1"/>
        <v>105121258.72</v>
      </c>
    </row>
    <row r="18" spans="2:7" ht="30">
      <c r="B18" s="15" t="s">
        <v>133</v>
      </c>
      <c r="C18" s="16">
        <v>146379340.79999998</v>
      </c>
      <c r="D18" s="14">
        <v>2017</v>
      </c>
      <c r="E18" s="14" t="s">
        <v>130</v>
      </c>
      <c r="F18" s="17">
        <f t="shared" ca="1" si="0"/>
        <v>29280235.159999996</v>
      </c>
      <c r="G18" s="16">
        <f t="shared" ca="1" si="1"/>
        <v>117099105.63999999</v>
      </c>
    </row>
    <row r="19" spans="2:7">
      <c r="B19" s="15" t="s">
        <v>134</v>
      </c>
      <c r="C19" s="16">
        <v>14965843.200000001</v>
      </c>
      <c r="D19" s="14">
        <v>2017</v>
      </c>
      <c r="E19" s="14" t="s">
        <v>117</v>
      </c>
      <c r="F19" s="17">
        <f t="shared" ca="1" si="0"/>
        <v>3007647.6400000006</v>
      </c>
      <c r="G19" s="16">
        <f t="shared" ca="1" si="1"/>
        <v>11958195.560000001</v>
      </c>
    </row>
    <row r="20" spans="2:7">
      <c r="B20" s="15" t="s">
        <v>135</v>
      </c>
      <c r="C20" s="16">
        <v>31392345.599999998</v>
      </c>
      <c r="D20" s="14">
        <v>2017</v>
      </c>
      <c r="E20" s="14" t="s">
        <v>130</v>
      </c>
      <c r="F20" s="17">
        <f t="shared" ca="1" si="0"/>
        <v>6296819.1200000001</v>
      </c>
      <c r="G20" s="16">
        <f t="shared" ca="1" si="1"/>
        <v>25095526.479999997</v>
      </c>
    </row>
    <row r="21" spans="2:7">
      <c r="B21" s="15" t="s">
        <v>136</v>
      </c>
      <c r="C21" s="16">
        <v>47818848</v>
      </c>
      <c r="D21" s="14">
        <v>2017</v>
      </c>
      <c r="E21" s="14" t="s">
        <v>117</v>
      </c>
      <c r="F21" s="17">
        <f t="shared" ca="1" si="0"/>
        <v>9578195.5999999996</v>
      </c>
      <c r="G21" s="16">
        <f t="shared" ca="1" si="1"/>
        <v>38240652.399999999</v>
      </c>
    </row>
    <row r="22" spans="2:7" ht="30">
      <c r="B22" s="15" t="s">
        <v>137</v>
      </c>
      <c r="C22" s="16">
        <v>64245350.399999999</v>
      </c>
      <c r="D22" s="14">
        <v>2017</v>
      </c>
      <c r="E22" s="14" t="s">
        <v>117</v>
      </c>
      <c r="F22" s="17">
        <f t="shared" ca="1" si="0"/>
        <v>12866833.08</v>
      </c>
      <c r="G22" s="16">
        <f t="shared" ca="1" si="1"/>
        <v>51378517.32</v>
      </c>
    </row>
    <row r="23" spans="2:7">
      <c r="B23" s="15" t="s">
        <v>138</v>
      </c>
      <c r="C23" s="16">
        <v>80671852.799999997</v>
      </c>
      <c r="D23" s="14">
        <v>2017</v>
      </c>
      <c r="E23" s="14" t="s">
        <v>117</v>
      </c>
      <c r="F23" s="17">
        <f t="shared" ca="1" si="0"/>
        <v>16136269.560000001</v>
      </c>
      <c r="G23" s="16">
        <f t="shared" ca="1" si="1"/>
        <v>64535583.239999995</v>
      </c>
    </row>
    <row r="24" spans="2:7" ht="30">
      <c r="B24" s="15" t="s">
        <v>139</v>
      </c>
      <c r="C24" s="16">
        <v>97098355.199999988</v>
      </c>
      <c r="D24" s="14">
        <v>2017</v>
      </c>
      <c r="E24" s="14" t="s">
        <v>117</v>
      </c>
      <c r="F24" s="17">
        <f t="shared" ca="1" si="0"/>
        <v>19421594.039999999</v>
      </c>
      <c r="G24" s="16">
        <f t="shared" ca="1" si="1"/>
        <v>77676761.159999996</v>
      </c>
    </row>
    <row r="25" spans="2:7">
      <c r="B25" s="15" t="s">
        <v>140</v>
      </c>
      <c r="C25" s="16">
        <v>113524857.60000001</v>
      </c>
      <c r="D25" s="14">
        <v>2015</v>
      </c>
      <c r="E25" s="14" t="s">
        <v>117</v>
      </c>
      <c r="F25" s="17">
        <f t="shared" ca="1" si="0"/>
        <v>22728723.520000003</v>
      </c>
      <c r="G25" s="16">
        <f t="shared" ca="1" si="1"/>
        <v>90796134.080000013</v>
      </c>
    </row>
    <row r="26" spans="2:7">
      <c r="B26" s="15" t="s">
        <v>141</v>
      </c>
      <c r="C26" s="16">
        <v>129936576</v>
      </c>
      <c r="D26" s="14">
        <v>2015</v>
      </c>
      <c r="E26" s="14" t="s">
        <v>130</v>
      </c>
      <c r="F26" s="17">
        <f t="shared" ca="1" si="0"/>
        <v>26002202.200000003</v>
      </c>
      <c r="G26" s="16">
        <f t="shared" ca="1" si="1"/>
        <v>103934373.8</v>
      </c>
    </row>
    <row r="27" spans="2:7" ht="30">
      <c r="B27" s="15" t="s">
        <v>142</v>
      </c>
      <c r="C27" s="16">
        <v>146215238.40000001</v>
      </c>
      <c r="D27" s="14">
        <v>2015</v>
      </c>
      <c r="E27" s="14" t="s">
        <v>130</v>
      </c>
      <c r="F27" s="17">
        <f t="shared" ca="1" si="0"/>
        <v>29256828.680000003</v>
      </c>
      <c r="G27" s="16">
        <f t="shared" ca="1" si="1"/>
        <v>116958409.72</v>
      </c>
    </row>
    <row r="28" spans="2:7">
      <c r="B28" s="15" t="s">
        <v>143</v>
      </c>
      <c r="C28" s="16">
        <v>28107340.799999997</v>
      </c>
      <c r="D28" s="14">
        <v>2015</v>
      </c>
      <c r="E28" s="14" t="s">
        <v>130</v>
      </c>
      <c r="F28" s="17">
        <f t="shared" ca="1" si="0"/>
        <v>5643124.1600000001</v>
      </c>
      <c r="G28" s="16">
        <f t="shared" ca="1" si="1"/>
        <v>22464216.639999997</v>
      </c>
    </row>
    <row r="29" spans="2:7">
      <c r="B29" s="15" t="s">
        <v>144</v>
      </c>
      <c r="C29" s="16">
        <v>44533843.199999996</v>
      </c>
      <c r="D29" s="14">
        <v>2015</v>
      </c>
      <c r="E29" s="14" t="s">
        <v>130</v>
      </c>
      <c r="F29" s="17">
        <f t="shared" ca="1" si="0"/>
        <v>8918490.6399999987</v>
      </c>
      <c r="G29" s="16">
        <f t="shared" ca="1" si="1"/>
        <v>35615352.559999995</v>
      </c>
    </row>
    <row r="30" spans="2:7" ht="30">
      <c r="B30" s="15" t="s">
        <v>145</v>
      </c>
      <c r="C30" s="16">
        <v>60960345.599999994</v>
      </c>
      <c r="D30" s="14">
        <v>2015</v>
      </c>
      <c r="E30" s="14" t="s">
        <v>117</v>
      </c>
      <c r="F30" s="17">
        <f t="shared" ca="1" si="0"/>
        <v>12206361.119999999</v>
      </c>
      <c r="G30" s="16">
        <f t="shared" ca="1" si="1"/>
        <v>48753984.479999997</v>
      </c>
    </row>
    <row r="31" spans="2:7">
      <c r="B31" s="15" t="s">
        <v>146</v>
      </c>
      <c r="C31" s="16">
        <v>77386848</v>
      </c>
      <c r="D31" s="14">
        <v>2015</v>
      </c>
      <c r="E31" s="14" t="s">
        <v>117</v>
      </c>
      <c r="F31" s="17">
        <f t="shared" ca="1" si="0"/>
        <v>15484870.600000001</v>
      </c>
      <c r="G31" s="16">
        <f t="shared" ca="1" si="1"/>
        <v>61901977.399999999</v>
      </c>
    </row>
    <row r="32" spans="2:7">
      <c r="B32" s="15" t="s">
        <v>147</v>
      </c>
      <c r="C32" s="16">
        <v>93813350.399999991</v>
      </c>
      <c r="D32" s="14">
        <v>2015</v>
      </c>
      <c r="E32" s="14" t="s">
        <v>117</v>
      </c>
      <c r="F32" s="17">
        <f t="shared" ca="1" si="0"/>
        <v>18765281.079999998</v>
      </c>
      <c r="G32" s="16">
        <f t="shared" ca="1" si="1"/>
        <v>75048069.319999993</v>
      </c>
    </row>
    <row r="33" spans="2:7" ht="30">
      <c r="B33" s="15" t="s">
        <v>148</v>
      </c>
      <c r="C33" s="16">
        <v>110239852.8</v>
      </c>
      <c r="D33" s="14">
        <v>2015</v>
      </c>
      <c r="E33" s="14" t="s">
        <v>117</v>
      </c>
      <c r="F33" s="17">
        <f t="shared" ca="1" si="0"/>
        <v>22059944.560000002</v>
      </c>
      <c r="G33" s="16">
        <f t="shared" ca="1" si="1"/>
        <v>88179908.239999995</v>
      </c>
    </row>
    <row r="34" spans="2:7">
      <c r="B34" s="15" t="s">
        <v>149</v>
      </c>
      <c r="C34" s="16">
        <v>126666355.19999999</v>
      </c>
      <c r="D34" s="14">
        <v>2015</v>
      </c>
      <c r="E34" s="14" t="s">
        <v>117</v>
      </c>
      <c r="F34" s="17">
        <f t="shared" ca="1" si="0"/>
        <v>25337021.039999999</v>
      </c>
      <c r="G34" s="16">
        <f t="shared" ca="1" si="1"/>
        <v>101329334.16</v>
      </c>
    </row>
    <row r="35" spans="2:7">
      <c r="B35" s="15" t="s">
        <v>150</v>
      </c>
      <c r="C35" s="16">
        <v>143092857.59999999</v>
      </c>
      <c r="D35" s="14">
        <v>2015</v>
      </c>
      <c r="E35" s="14" t="s">
        <v>130</v>
      </c>
      <c r="F35" s="17">
        <f t="shared" ca="1" si="0"/>
        <v>28638806.52</v>
      </c>
      <c r="G35" s="16">
        <f t="shared" ca="1" si="1"/>
        <v>114454051.08</v>
      </c>
    </row>
    <row r="36" spans="2:7" ht="30">
      <c r="B36" s="15" t="s">
        <v>151</v>
      </c>
      <c r="C36" s="16">
        <v>26448576</v>
      </c>
      <c r="D36" s="14">
        <v>2015</v>
      </c>
      <c r="E36" s="14" t="s">
        <v>130</v>
      </c>
      <c r="F36" s="17">
        <f t="shared" ca="1" si="0"/>
        <v>5308059.2</v>
      </c>
      <c r="G36" s="16">
        <f t="shared" ca="1" si="1"/>
        <v>21140516.800000001</v>
      </c>
    </row>
    <row r="37" spans="2:7">
      <c r="B37" s="15" t="s">
        <v>152</v>
      </c>
      <c r="C37" s="16">
        <v>42727238.399999999</v>
      </c>
      <c r="D37" s="14">
        <v>2015</v>
      </c>
      <c r="E37" s="14" t="s">
        <v>130</v>
      </c>
      <c r="F37" s="17">
        <f t="shared" ca="1" si="0"/>
        <v>8554536.6799999997</v>
      </c>
      <c r="G37" s="16">
        <f t="shared" ca="1" si="1"/>
        <v>34172701.719999999</v>
      </c>
    </row>
    <row r="38" spans="2:7">
      <c r="B38" s="15" t="s">
        <v>153</v>
      </c>
      <c r="C38" s="16">
        <v>57675340.800000004</v>
      </c>
      <c r="D38" s="14">
        <v>2015</v>
      </c>
      <c r="E38" s="14" t="s">
        <v>130</v>
      </c>
      <c r="F38" s="17">
        <f t="shared" ca="1" si="0"/>
        <v>11555414.160000002</v>
      </c>
      <c r="G38" s="16">
        <f t="shared" ca="1" si="1"/>
        <v>46119926.640000001</v>
      </c>
    </row>
    <row r="39" spans="2:7">
      <c r="B39" s="15" t="s">
        <v>154</v>
      </c>
      <c r="C39" s="16">
        <v>74101843.200000003</v>
      </c>
      <c r="D39" s="14">
        <v>2015</v>
      </c>
      <c r="E39" s="14" t="s">
        <v>130</v>
      </c>
      <c r="F39" s="17">
        <f t="shared" ca="1" si="0"/>
        <v>14840161.640000001</v>
      </c>
      <c r="G39" s="16">
        <f t="shared" ca="1" si="1"/>
        <v>59261681.560000002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0"/>
  <sheetViews>
    <sheetView workbookViewId="0">
      <selection activeCell="D4" sqref="D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155</v>
      </c>
      <c r="F2" s="20" t="s">
        <v>156</v>
      </c>
    </row>
    <row r="3" spans="2:6">
      <c r="B3" s="19" t="s">
        <v>32</v>
      </c>
      <c r="C3" s="19">
        <v>12</v>
      </c>
      <c r="D3" s="19">
        <v>2</v>
      </c>
      <c r="E3" s="21">
        <v>44758</v>
      </c>
      <c r="F3" s="21">
        <f>EDATE(E3, 24)</f>
        <v>45489</v>
      </c>
    </row>
    <row r="4" spans="2:6">
      <c r="B4" s="19" t="s">
        <v>33</v>
      </c>
      <c r="C4" s="19">
        <v>13</v>
      </c>
      <c r="D4" s="19"/>
      <c r="E4" s="21">
        <v>44758</v>
      </c>
      <c r="F4" s="21">
        <f>EDATE(E4, 24)</f>
        <v>45489</v>
      </c>
    </row>
    <row r="39" spans="2:6">
      <c r="B39" s="19" t="s">
        <v>157</v>
      </c>
      <c r="C39" s="19">
        <v>6</v>
      </c>
      <c r="D39" s="19">
        <v>1</v>
      </c>
      <c r="E39" s="21">
        <v>45549</v>
      </c>
      <c r="F39" s="21">
        <f>EDATE(E39, 24)</f>
        <v>46279</v>
      </c>
    </row>
    <row r="40" spans="2:6">
      <c r="B40" s="19" t="s">
        <v>158</v>
      </c>
      <c r="C40" s="19">
        <v>7</v>
      </c>
      <c r="D40" s="19">
        <v>2</v>
      </c>
      <c r="E40" s="21">
        <v>45550</v>
      </c>
      <c r="F40" s="21">
        <f>EDATE(E40,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159</v>
      </c>
      <c r="G1" s="8" t="s">
        <v>160</v>
      </c>
      <c r="H1" s="8" t="s">
        <v>161</v>
      </c>
    </row>
    <row r="2" spans="1:8">
      <c r="A2" s="33" t="s">
        <v>98</v>
      </c>
      <c r="B2" s="27" t="s">
        <v>162</v>
      </c>
      <c r="C2" s="8">
        <v>1</v>
      </c>
      <c r="D2" s="8">
        <v>1</v>
      </c>
      <c r="E2" s="5">
        <v>2</v>
      </c>
      <c r="F2" s="3" t="s">
        <v>163</v>
      </c>
      <c r="H2" t="s">
        <v>164</v>
      </c>
    </row>
    <row r="3" spans="1:8">
      <c r="A3" s="33" t="s">
        <v>98</v>
      </c>
      <c r="B3" s="27" t="s">
        <v>14</v>
      </c>
      <c r="C3" s="8">
        <f>C2+1</f>
        <v>2</v>
      </c>
      <c r="D3" s="8">
        <v>2</v>
      </c>
      <c r="E3" s="5">
        <v>7</v>
      </c>
      <c r="F3" s="3"/>
      <c r="G3" t="s">
        <v>163</v>
      </c>
      <c r="H3" t="s">
        <v>164</v>
      </c>
    </row>
    <row r="4" spans="1:8">
      <c r="A4" s="33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14</v>
      </c>
      <c r="F4" s="3" t="s">
        <v>165</v>
      </c>
      <c r="H4" t="s">
        <v>166</v>
      </c>
    </row>
    <row r="5" spans="1:8">
      <c r="A5" s="33" t="s">
        <v>98</v>
      </c>
      <c r="B5" s="27" t="s">
        <v>18</v>
      </c>
      <c r="C5" s="8">
        <f t="shared" si="0"/>
        <v>4</v>
      </c>
      <c r="D5" s="8">
        <v>4</v>
      </c>
      <c r="E5" s="5">
        <v>10</v>
      </c>
      <c r="F5" s="3" t="s">
        <v>163</v>
      </c>
      <c r="H5" t="s">
        <v>167</v>
      </c>
    </row>
    <row r="6" spans="1:8">
      <c r="A6" s="33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165</v>
      </c>
      <c r="H6" t="s">
        <v>166</v>
      </c>
    </row>
    <row r="7" spans="1:8">
      <c r="A7" s="33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168</v>
      </c>
      <c r="H7" t="s">
        <v>167</v>
      </c>
    </row>
    <row r="8" spans="1:8">
      <c r="A8" s="33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11</v>
      </c>
      <c r="F8" s="3" t="s">
        <v>163</v>
      </c>
      <c r="H8" t="s">
        <v>169</v>
      </c>
    </row>
    <row r="9" spans="1:8">
      <c r="A9" s="33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12</v>
      </c>
      <c r="F9" s="3" t="s">
        <v>163</v>
      </c>
      <c r="H9" t="s">
        <v>167</v>
      </c>
    </row>
    <row r="10" spans="1:8">
      <c r="A10" s="33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163</v>
      </c>
      <c r="H10" t="s">
        <v>167</v>
      </c>
    </row>
    <row r="11" spans="1:8">
      <c r="A11" s="33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11</v>
      </c>
      <c r="F11" s="3" t="s">
        <v>168</v>
      </c>
      <c r="H11" t="s">
        <v>167</v>
      </c>
    </row>
    <row r="12" spans="1:8">
      <c r="A12" s="33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8</v>
      </c>
      <c r="F12" s="3" t="s">
        <v>170</v>
      </c>
    </row>
    <row r="13" spans="1:8">
      <c r="A13" s="3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6</v>
      </c>
      <c r="F13" s="3" t="s">
        <v>163</v>
      </c>
      <c r="H13" t="s">
        <v>164</v>
      </c>
    </row>
    <row r="14" spans="1:8">
      <c r="A14" s="33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14</v>
      </c>
      <c r="F14" s="3" t="s">
        <v>171</v>
      </c>
    </row>
    <row r="15" spans="1:8">
      <c r="A15" s="33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171</v>
      </c>
    </row>
    <row r="16" spans="1:8">
      <c r="A16" s="33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15</v>
      </c>
      <c r="F16" s="3" t="s">
        <v>170</v>
      </c>
    </row>
    <row r="17" spans="1:8">
      <c r="A17" s="33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10</v>
      </c>
      <c r="F17" s="3" t="s">
        <v>163</v>
      </c>
      <c r="H17" t="s">
        <v>164</v>
      </c>
    </row>
    <row r="18" spans="1:8">
      <c r="A18" s="33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9</v>
      </c>
      <c r="F18" s="3" t="s">
        <v>170</v>
      </c>
    </row>
    <row r="19" spans="1:8">
      <c r="A19" s="33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8</v>
      </c>
      <c r="F19" s="3" t="s">
        <v>172</v>
      </c>
    </row>
    <row r="20" spans="1:8">
      <c r="A20" s="33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13</v>
      </c>
      <c r="F20" s="3" t="s">
        <v>173</v>
      </c>
    </row>
    <row r="21" spans="1:8">
      <c r="A21" s="33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174</v>
      </c>
    </row>
    <row r="22" spans="1:8">
      <c r="A22" s="33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2</v>
      </c>
      <c r="F22" s="3" t="s">
        <v>170</v>
      </c>
    </row>
    <row r="23" spans="1:8">
      <c r="A23" s="3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7</v>
      </c>
      <c r="F23" s="3" t="s">
        <v>163</v>
      </c>
    </row>
    <row r="24" spans="1:8">
      <c r="A24" s="33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15</v>
      </c>
      <c r="F24" s="3" t="s">
        <v>170</v>
      </c>
    </row>
    <row r="25" spans="1:8">
      <c r="A25" s="33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10</v>
      </c>
      <c r="F25" s="3" t="s">
        <v>175</v>
      </c>
    </row>
    <row r="26" spans="1:8">
      <c r="A26" s="33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171</v>
      </c>
    </row>
    <row r="27" spans="1:8">
      <c r="A27" s="33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170</v>
      </c>
    </row>
    <row r="28" spans="1:8">
      <c r="A28" s="33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6</v>
      </c>
      <c r="F28" s="3" t="s">
        <v>163</v>
      </c>
      <c r="H28" t="s">
        <v>167</v>
      </c>
    </row>
    <row r="29" spans="1:8">
      <c r="A29" s="33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12</v>
      </c>
      <c r="F29" s="3" t="s">
        <v>163</v>
      </c>
      <c r="H29" t="s">
        <v>167</v>
      </c>
    </row>
    <row r="30" spans="1:8">
      <c r="A30" s="33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10</v>
      </c>
      <c r="F30" s="3" t="s">
        <v>171</v>
      </c>
    </row>
    <row r="31" spans="1:8">
      <c r="A31" s="33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15</v>
      </c>
      <c r="F31" s="3" t="s">
        <v>163</v>
      </c>
    </row>
    <row r="32" spans="1:8">
      <c r="A32" s="33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171</v>
      </c>
    </row>
    <row r="33" spans="1:8">
      <c r="A33" s="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9</v>
      </c>
      <c r="F33" s="3" t="s">
        <v>163</v>
      </c>
      <c r="H33" t="s">
        <v>164</v>
      </c>
    </row>
    <row r="34" spans="1:8">
      <c r="A34" s="33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163</v>
      </c>
      <c r="H34" t="s">
        <v>164</v>
      </c>
    </row>
    <row r="35" spans="1:8">
      <c r="A35" s="33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15</v>
      </c>
      <c r="F35" s="3" t="s">
        <v>163</v>
      </c>
      <c r="H35" t="s">
        <v>164</v>
      </c>
    </row>
    <row r="36" spans="1:8">
      <c r="A36" s="33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14</v>
      </c>
      <c r="F36" s="3" t="s">
        <v>163</v>
      </c>
      <c r="H36" t="s">
        <v>167</v>
      </c>
    </row>
    <row r="37" spans="1:8">
      <c r="A37" s="33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10</v>
      </c>
      <c r="F37" s="3" t="s">
        <v>163</v>
      </c>
    </row>
    <row r="38" spans="1:8">
      <c r="A38" s="33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9</v>
      </c>
      <c r="F38" s="3" t="s">
        <v>170</v>
      </c>
    </row>
    <row r="39" spans="1:8">
      <c r="A39" s="33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11</v>
      </c>
      <c r="F39" s="3" t="s">
        <v>163</v>
      </c>
    </row>
    <row r="40" spans="1:8">
      <c r="A40" s="33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14</v>
      </c>
      <c r="F40" s="3" t="s">
        <v>163</v>
      </c>
      <c r="H40" t="s">
        <v>167</v>
      </c>
    </row>
    <row r="41" spans="1:8">
      <c r="A41" s="33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11</v>
      </c>
      <c r="F41" s="3" t="s">
        <v>163</v>
      </c>
      <c r="H41" t="s">
        <v>167</v>
      </c>
    </row>
    <row r="42" spans="1:8">
      <c r="A42" s="33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171</v>
      </c>
    </row>
    <row r="43" spans="1:8">
      <c r="A43" s="3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8</v>
      </c>
      <c r="F43" s="3" t="s">
        <v>170</v>
      </c>
    </row>
    <row r="44" spans="1:8">
      <c r="A44" s="33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11</v>
      </c>
      <c r="F44" s="3" t="s">
        <v>173</v>
      </c>
    </row>
    <row r="45" spans="1:8">
      <c r="A45" s="33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163</v>
      </c>
    </row>
    <row r="46" spans="1:8">
      <c r="A46" s="33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14</v>
      </c>
      <c r="F46" s="3" t="s">
        <v>170</v>
      </c>
    </row>
    <row r="47" spans="1:8">
      <c r="A47" s="33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1</v>
      </c>
      <c r="F47" s="3" t="s">
        <v>173</v>
      </c>
    </row>
    <row r="48" spans="1:8">
      <c r="A48" s="33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9</v>
      </c>
      <c r="F48" s="3" t="s">
        <v>176</v>
      </c>
    </row>
    <row r="49" spans="1:6">
      <c r="A49" s="33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170</v>
      </c>
    </row>
    <row r="50" spans="1:6">
      <c r="A50" s="33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10</v>
      </c>
      <c r="F50" s="3" t="s">
        <v>172</v>
      </c>
    </row>
    <row r="51" spans="1:6">
      <c r="A51" s="33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11</v>
      </c>
      <c r="F51" s="3" t="s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M25"/>
  <sheetViews>
    <sheetView workbookViewId="0">
      <selection activeCell="J22" sqref="H1:J22"/>
    </sheetView>
  </sheetViews>
  <sheetFormatPr defaultRowHeight="15"/>
  <sheetData>
    <row r="1" spans="1:13" ht="30.75">
      <c r="A1" s="23" t="s">
        <v>177</v>
      </c>
      <c r="B1" s="23" t="s">
        <v>178</v>
      </c>
      <c r="C1" s="23" t="s">
        <v>179</v>
      </c>
      <c r="D1" s="23" t="s">
        <v>180</v>
      </c>
      <c r="E1" s="24" t="s">
        <v>181</v>
      </c>
      <c r="M1" t="s">
        <v>182</v>
      </c>
    </row>
    <row r="2" spans="1:13">
      <c r="A2" t="s">
        <v>183</v>
      </c>
      <c r="B2" t="s">
        <v>184</v>
      </c>
      <c r="C2" t="s">
        <v>183</v>
      </c>
      <c r="D2">
        <v>21</v>
      </c>
      <c r="E2">
        <v>1</v>
      </c>
    </row>
    <row r="3" spans="1:13">
      <c r="A3" t="s">
        <v>185</v>
      </c>
      <c r="B3" t="s">
        <v>186</v>
      </c>
      <c r="C3" t="s">
        <v>185</v>
      </c>
      <c r="D3">
        <v>20</v>
      </c>
      <c r="E3">
        <v>2</v>
      </c>
    </row>
    <row r="4" spans="1:13">
      <c r="A4" t="s">
        <v>175</v>
      </c>
      <c r="B4" t="s">
        <v>187</v>
      </c>
      <c r="C4" t="s">
        <v>175</v>
      </c>
      <c r="D4">
        <v>19</v>
      </c>
      <c r="E4">
        <v>3</v>
      </c>
    </row>
    <row r="5" spans="1:13">
      <c r="A5" t="s">
        <v>165</v>
      </c>
      <c r="B5" t="s">
        <v>166</v>
      </c>
      <c r="C5" t="s">
        <v>165</v>
      </c>
      <c r="D5">
        <v>18</v>
      </c>
      <c r="E5">
        <v>4</v>
      </c>
    </row>
    <row r="6" spans="1:13">
      <c r="A6" t="s">
        <v>168</v>
      </c>
      <c r="B6" t="s">
        <v>167</v>
      </c>
      <c r="C6" t="s">
        <v>168</v>
      </c>
      <c r="D6">
        <v>17</v>
      </c>
      <c r="E6">
        <v>5</v>
      </c>
    </row>
    <row r="7" spans="1:13">
      <c r="A7" t="s">
        <v>163</v>
      </c>
      <c r="B7" t="s">
        <v>164</v>
      </c>
      <c r="C7" t="s">
        <v>163</v>
      </c>
      <c r="D7">
        <v>16</v>
      </c>
      <c r="E7">
        <v>6</v>
      </c>
    </row>
    <row r="8" spans="1:13">
      <c r="A8" t="s">
        <v>172</v>
      </c>
      <c r="B8" t="s">
        <v>169</v>
      </c>
      <c r="C8" t="s">
        <v>172</v>
      </c>
      <c r="D8">
        <v>15</v>
      </c>
      <c r="E8">
        <v>7</v>
      </c>
    </row>
    <row r="9" spans="1:13">
      <c r="A9" t="s">
        <v>171</v>
      </c>
      <c r="B9" t="s">
        <v>188</v>
      </c>
      <c r="C9" t="s">
        <v>171</v>
      </c>
      <c r="D9">
        <v>14</v>
      </c>
      <c r="E9">
        <v>8</v>
      </c>
    </row>
    <row r="10" spans="1:13">
      <c r="A10" t="s">
        <v>170</v>
      </c>
      <c r="B10" t="s">
        <v>189</v>
      </c>
      <c r="C10" t="s">
        <v>170</v>
      </c>
      <c r="D10">
        <v>13</v>
      </c>
      <c r="E10">
        <v>9</v>
      </c>
    </row>
    <row r="11" spans="1:13">
      <c r="A11" t="s">
        <v>190</v>
      </c>
      <c r="B11" t="s">
        <v>191</v>
      </c>
      <c r="C11" t="s">
        <v>190</v>
      </c>
      <c r="D11">
        <v>12</v>
      </c>
      <c r="E11">
        <v>10</v>
      </c>
    </row>
    <row r="12" spans="1:13">
      <c r="A12" t="s">
        <v>176</v>
      </c>
      <c r="B12" t="s">
        <v>192</v>
      </c>
      <c r="C12" t="s">
        <v>176</v>
      </c>
      <c r="D12">
        <v>11</v>
      </c>
      <c r="E12">
        <v>11</v>
      </c>
    </row>
    <row r="13" spans="1:13">
      <c r="A13" t="s">
        <v>193</v>
      </c>
      <c r="B13" t="s">
        <v>194</v>
      </c>
      <c r="C13" t="s">
        <v>193</v>
      </c>
      <c r="D13">
        <v>10</v>
      </c>
      <c r="E13">
        <v>12</v>
      </c>
    </row>
    <row r="14" spans="1:13">
      <c r="A14" t="s">
        <v>195</v>
      </c>
      <c r="B14" t="s">
        <v>196</v>
      </c>
      <c r="C14" t="s">
        <v>195</v>
      </c>
      <c r="D14">
        <v>9</v>
      </c>
      <c r="E14">
        <v>13</v>
      </c>
    </row>
    <row r="15" spans="1:13">
      <c r="A15" t="s">
        <v>174</v>
      </c>
      <c r="B15" t="s">
        <v>197</v>
      </c>
      <c r="C15" t="s">
        <v>174</v>
      </c>
      <c r="D15">
        <v>8</v>
      </c>
      <c r="E15">
        <v>14</v>
      </c>
    </row>
    <row r="16" spans="1:13">
      <c r="A16" t="s">
        <v>198</v>
      </c>
      <c r="B16" t="s">
        <v>199</v>
      </c>
      <c r="C16" t="s">
        <v>198</v>
      </c>
      <c r="D16">
        <v>7</v>
      </c>
      <c r="E16">
        <v>15</v>
      </c>
    </row>
    <row r="17" spans="1:5">
      <c r="A17" t="s">
        <v>200</v>
      </c>
      <c r="B17" t="s">
        <v>201</v>
      </c>
      <c r="C17" t="s">
        <v>200</v>
      </c>
      <c r="D17">
        <v>6</v>
      </c>
      <c r="E17">
        <v>16</v>
      </c>
    </row>
    <row r="18" spans="1:5">
      <c r="A18" t="s">
        <v>202</v>
      </c>
      <c r="B18" t="s">
        <v>203</v>
      </c>
      <c r="C18" t="s">
        <v>202</v>
      </c>
      <c r="D18">
        <v>5</v>
      </c>
      <c r="E18">
        <v>17</v>
      </c>
    </row>
    <row r="19" spans="1:5">
      <c r="A19" t="s">
        <v>204</v>
      </c>
      <c r="B19" t="s">
        <v>205</v>
      </c>
      <c r="C19" t="s">
        <v>204</v>
      </c>
      <c r="D19">
        <v>4</v>
      </c>
      <c r="E19">
        <v>17</v>
      </c>
    </row>
    <row r="20" spans="1:5">
      <c r="A20" t="s">
        <v>206</v>
      </c>
      <c r="B20" t="s">
        <v>207</v>
      </c>
      <c r="C20" t="s">
        <v>206</v>
      </c>
      <c r="D20">
        <v>3</v>
      </c>
      <c r="E20">
        <v>17</v>
      </c>
    </row>
    <row r="21" spans="1:5">
      <c r="A21" t="s">
        <v>208</v>
      </c>
      <c r="B21" t="s">
        <v>209</v>
      </c>
      <c r="C21" t="s">
        <v>208</v>
      </c>
      <c r="D21">
        <v>2</v>
      </c>
      <c r="E21">
        <v>17</v>
      </c>
    </row>
    <row r="22" spans="1:5">
      <c r="C22" t="s">
        <v>210</v>
      </c>
      <c r="D22">
        <v>2</v>
      </c>
      <c r="E22">
        <v>17</v>
      </c>
    </row>
    <row r="23" spans="1:5">
      <c r="A23" t="s">
        <v>211</v>
      </c>
      <c r="B23" t="s">
        <v>210</v>
      </c>
      <c r="C23" t="s">
        <v>212</v>
      </c>
      <c r="D23">
        <v>1</v>
      </c>
    </row>
    <row r="24" spans="1:5">
      <c r="A24" t="s">
        <v>213</v>
      </c>
      <c r="C24" t="s">
        <v>214</v>
      </c>
      <c r="D24">
        <v>1</v>
      </c>
    </row>
    <row r="25" spans="1:5">
      <c r="C25" t="s">
        <v>213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2025-05-12T12:06:42Z</dcterms:modified>
  <cp:category/>
  <cp:contentStatus/>
</cp:coreProperties>
</file>