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14" documentId="13_ncr:1_{E34F5EE8-0214-4B11-8BC4-74F6C241520F}" xr6:coauthVersionLast="47" xr6:coauthVersionMax="47" xr10:uidLastSave="{C9C2CEF6-002E-47FF-B86B-5F3D361D02DE}"/>
  <bookViews>
    <workbookView xWindow="-120" yWindow="-120" windowWidth="20730" windowHeight="11040" firstSheet="2" activeTab="8" xr2:uid="{00000000-000D-0000-FFFF-FFFF00000000}"/>
  </bookViews>
  <sheets>
    <sheet name="CUSTOMER" sheetId="6" r:id="rId1"/>
    <sheet name="fact risk" sheetId="1" r:id="rId2"/>
    <sheet name="Provision" sheetId="14" r:id="rId3"/>
    <sheet name="Fact writeen-off" sheetId="8" r:id="rId4"/>
    <sheet name="fact restructred" sheetId="10" r:id="rId5"/>
    <sheet name="rating" sheetId="5" r:id="rId6"/>
    <sheet name="Collateral Types" sheetId="12" r:id="rId7"/>
    <sheet name="Rating and PDS&amp;P Moody's Fitch " sheetId="11" r:id="rId8"/>
    <sheet name="PD" sheetId="15" r:id="rId9"/>
    <sheet name="Risk Limit" sheetId="13" r:id="rId10"/>
    <sheet name="STAGING" sheetId="7" r:id="rId11"/>
  </sheets>
  <definedNames>
    <definedName name="_xlnm._FilterDatabase" localSheetId="1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T44" i="1"/>
  <c r="T28" i="1"/>
  <c r="T26" i="1"/>
  <c r="T22" i="1"/>
  <c r="T21" i="1"/>
  <c r="T16" i="1"/>
  <c r="T12" i="1"/>
  <c r="T11" i="1"/>
  <c r="T9" i="1"/>
  <c r="T43" i="1"/>
  <c r="T42" i="1"/>
  <c r="T41" i="1"/>
  <c r="T25" i="1"/>
  <c r="T19" i="1"/>
  <c r="T17" i="1"/>
  <c r="T15" i="1"/>
  <c r="T13" i="1"/>
  <c r="T5" i="1"/>
  <c r="T3" i="1"/>
  <c r="T46" i="1"/>
  <c r="T45" i="1"/>
  <c r="T10" i="1"/>
  <c r="T7" i="1"/>
  <c r="T2" i="1"/>
  <c r="T14" i="1"/>
  <c r="T27" i="1"/>
  <c r="T29" i="1"/>
  <c r="T30" i="1"/>
  <c r="T31" i="1"/>
  <c r="T32" i="1"/>
  <c r="T33" i="1"/>
  <c r="T34" i="1"/>
  <c r="T35" i="1"/>
  <c r="T47" i="1"/>
  <c r="T48" i="1"/>
  <c r="T49" i="1"/>
  <c r="T51" i="1"/>
  <c r="T50" i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T4" i="1"/>
  <c r="T6" i="1"/>
  <c r="T8" i="1"/>
  <c r="T18" i="1"/>
  <c r="T20" i="1"/>
  <c r="T23" i="1"/>
  <c r="T24" i="1"/>
  <c r="T36" i="1"/>
  <c r="T37" i="1"/>
  <c r="T38" i="1"/>
  <c r="T39" i="1"/>
  <c r="T40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J8" i="1"/>
  <c r="J13" i="1" s="1"/>
  <c r="J18" i="1" s="1"/>
  <c r="J23" i="1" s="1"/>
  <c r="J28" i="1" s="1"/>
  <c r="J33" i="1" s="1"/>
  <c r="J38" i="1" s="1"/>
  <c r="J43" i="1" s="1"/>
  <c r="J48" i="1" s="1"/>
  <c r="J9" i="1"/>
  <c r="J14" i="1" s="1"/>
  <c r="J19" i="1" s="1"/>
  <c r="J24" i="1" s="1"/>
  <c r="J29" i="1" s="1"/>
  <c r="J34" i="1" s="1"/>
  <c r="J39" i="1" s="1"/>
  <c r="J44" i="1" s="1"/>
  <c r="J49" i="1" s="1"/>
  <c r="J10" i="1"/>
  <c r="J15" i="1" s="1"/>
  <c r="J20" i="1" s="1"/>
  <c r="J25" i="1" s="1"/>
  <c r="J30" i="1" s="1"/>
  <c r="J35" i="1" s="1"/>
  <c r="J40" i="1" s="1"/>
  <c r="J45" i="1" s="1"/>
  <c r="J50" i="1" s="1"/>
  <c r="J11" i="1"/>
  <c r="J16" i="1" s="1"/>
  <c r="J21" i="1" s="1"/>
  <c r="J26" i="1" s="1"/>
  <c r="J31" i="1" s="1"/>
  <c r="J36" i="1" s="1"/>
  <c r="J41" i="1" s="1"/>
  <c r="J46" i="1" s="1"/>
  <c r="J51" i="1" s="1"/>
  <c r="J7" i="1"/>
  <c r="J12" i="1" s="1"/>
  <c r="J17" i="1" s="1"/>
  <c r="J22" i="1" s="1"/>
  <c r="J27" i="1" s="1"/>
  <c r="J32" i="1" s="1"/>
  <c r="J37" i="1" s="1"/>
  <c r="J42" i="1" s="1"/>
  <c r="J47" i="1" s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G3" i="8" l="1"/>
  <c r="Y48" i="1"/>
  <c r="Z48" i="1" s="1"/>
  <c r="Y16" i="1"/>
  <c r="Z16" i="1" s="1"/>
  <c r="Y8" i="1"/>
  <c r="Z8" i="1" s="1"/>
  <c r="Y43" i="1"/>
  <c r="Z43" i="1" s="1"/>
  <c r="Y41" i="1"/>
  <c r="Z41" i="1" s="1"/>
  <c r="Y39" i="1"/>
  <c r="Z39" i="1" s="1"/>
  <c r="Y37" i="1"/>
  <c r="Z37" i="1" s="1"/>
  <c r="Y35" i="1"/>
  <c r="Z35" i="1" s="1"/>
  <c r="Y31" i="1"/>
  <c r="Z31" i="1" s="1"/>
  <c r="Y29" i="1"/>
  <c r="Z29" i="1" s="1"/>
  <c r="Y27" i="1"/>
  <c r="Z27" i="1" s="1"/>
  <c r="Y25" i="1"/>
  <c r="Z25" i="1" s="1"/>
  <c r="Y23" i="1"/>
  <c r="Z23" i="1" s="1"/>
  <c r="Y21" i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Z5" i="1" s="1"/>
  <c r="Y3" i="1"/>
  <c r="Z3" i="1" s="1"/>
  <c r="Y51" i="1"/>
  <c r="Z51" i="1" s="1"/>
  <c r="Y49" i="1"/>
  <c r="Z49" i="1" s="1"/>
  <c r="Y47" i="1"/>
  <c r="Z47" i="1" s="1"/>
  <c r="Y45" i="1"/>
  <c r="Z45" i="1" s="1"/>
  <c r="Y33" i="1"/>
  <c r="Z33" i="1" s="1"/>
  <c r="Y2" i="1"/>
  <c r="Z2" i="1" s="1"/>
  <c r="Y46" i="1"/>
  <c r="Z46" i="1" s="1"/>
  <c r="Y38" i="1"/>
  <c r="Z38" i="1" s="1"/>
  <c r="Y30" i="1"/>
  <c r="Z30" i="1" s="1"/>
  <c r="Y22" i="1"/>
  <c r="Z22" i="1" s="1"/>
  <c r="Y40" i="1"/>
  <c r="Z40" i="1" s="1"/>
  <c r="Y24" i="1"/>
  <c r="Z24" i="1" s="1"/>
  <c r="Y32" i="1"/>
  <c r="Z32" i="1" s="1"/>
  <c r="Z21" i="1"/>
  <c r="Y14" i="1"/>
  <c r="Z14" i="1" s="1"/>
  <c r="Y6" i="1"/>
  <c r="Z6" i="1" s="1"/>
  <c r="Y50" i="1"/>
  <c r="Z50" i="1" s="1"/>
  <c r="Y44" i="1"/>
  <c r="Z44" i="1" s="1"/>
  <c r="Y42" i="1"/>
  <c r="Z42" i="1" s="1"/>
  <c r="Y36" i="1"/>
  <c r="Z36" i="1" s="1"/>
  <c r="Y34" i="1"/>
  <c r="Z34" i="1" s="1"/>
  <c r="Y28" i="1"/>
  <c r="Z28" i="1" s="1"/>
  <c r="Y26" i="1"/>
  <c r="Z26" i="1" s="1"/>
  <c r="Y20" i="1"/>
  <c r="Z20" i="1" s="1"/>
  <c r="Y18" i="1"/>
  <c r="Z18" i="1" s="1"/>
  <c r="Y12" i="1"/>
  <c r="Z12" i="1" s="1"/>
  <c r="Y10" i="1"/>
  <c r="Z10" i="1" s="1"/>
  <c r="Y4" i="1"/>
  <c r="Z4" i="1" s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<sst xmlns="http://schemas.openxmlformats.org/spreadsheetml/2006/main" count="719" uniqueCount="228">
  <si>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</si>
  <si>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</si>
  <si>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</si>
  <si>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</si>
  <si>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</si>
  <si>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</si>
  <si>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</si>
  <si>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</si>
  <si>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</si>
  <si>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</si>
  <si>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</si>
  <si>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</si>
  <si>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</si>
  <si>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</si>
  <si>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</si>
  <si>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</si>
  <si>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</si>
  <si>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</si>
  <si>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</si>
  <si>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</si>
  <si>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</si>
  <si>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</si>
  <si>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</si>
  <si>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</si>
  <si>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</si>
  <si>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</si>
  <si>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</si>
  <si>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</si>
  <si>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</si>
  <si>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</si>
  <si>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</si>
  <si>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</si>
  <si>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</si>
  <si>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</si>
  <si>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</si>
  <si>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</si>
  <si>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</si>
  <si>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</si>
  <si>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</si>
  <si>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</si>
  <si>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</si>
  <si>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</si>
  <si>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</si>
  <si>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</si>
  <si>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</si>
  <si>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</si>
  <si>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</si>
  <si>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</si>
  <si>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</si>
  <si>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</si>
  <si>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</si>
  <si>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</si>
  <si>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</si>
  <si>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</si>
  <si>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</si>
  <si>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</si>
  <si>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</si>
  <si>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</si>
  <si>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</si>
  <si>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</si>
  <si>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</si>
  <si>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</si>
  <si>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</si>
  <si>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</si>
  <si>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</si>
  <si>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</si>
  <si>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</si>
  <si>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</si>
  <si>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</si>
  <si>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</si>
  <si>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</si>
  <si>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</si>
  <si>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</si>
  <si>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</si>
  <si>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</si>
  <si>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</si>
  <si>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</si>
  <si>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</si>
  <si>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</si>
  <si>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</si>
  <si>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</si>
  <si>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</si>
  <si>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</si>
  <si>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</si>
  <si>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</si>
  <si>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</si>
  <si>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</si>
  <si>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</si>
  <si>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</si>
  <si>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</si>
  <si>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</si>
  <si>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</si>
  <si>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31/03/2025</t>
  </si>
  <si>
    <t>3E</t>
  </si>
  <si>
    <t>3D</t>
  </si>
  <si>
    <t>3C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</si>
  <si>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</si>
  <si>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</si>
  <si>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</si>
  <si>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</si>
  <si>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</si>
  <si>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</si>
  <si>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</si>
  <si>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</si>
  <si>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</si>
  <si>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</si>
  <si>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</si>
  <si>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</si>
  <si>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</si>
  <si>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</si>
  <si>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</si>
  <si>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</si>
  <si>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</si>
  <si>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</si>
  <si>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</si>
  <si>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</si>
  <si>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</si>
  <si>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</si>
  <si>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</si>
  <si>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</si>
  <si>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</si>
  <si>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</si>
  <si>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</si>
  <si>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</si>
  <si>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</si>
  <si>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</si>
  <si>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</si>
  <si>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</si>
  <si>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</si>
  <si>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</si>
  <si>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</si>
  <si>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</si>
  <si>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</si>
  <si>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</si>
  <si>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</si>
  <si>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</si>
  <si>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</si>
  <si>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</si>
  <si>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</si>
  <si>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</si>
  <si>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</si>
  <si>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</si>
  <si>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</si>
  <si>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</si>
  <si>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</si>
  <si>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</si>
  <si>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</si>
  <si>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</si>
  <si>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03/20/2025</t>
  </si>
  <si>
    <t>03/21/2025</t>
  </si>
  <si>
    <t>8. Saudi Electricity Company</t>
  </si>
  <si>
    <t>9/16/2024</t>
  </si>
  <si>
    <t>9. Saudi Telecom Company</t>
  </si>
  <si>
    <t>9/17/2024</t>
  </si>
  <si>
    <t>10. National Bank of Kuwait</t>
  </si>
  <si>
    <t>9/18/2024</t>
  </si>
  <si>
    <t>11. Emaar Properties</t>
  </si>
  <si>
    <t>4/14/2020</t>
  </si>
  <si>
    <t>12. Qatar Islamic Bank</t>
  </si>
  <si>
    <t>7/16/2021</t>
  </si>
  <si>
    <t>13. Zain Group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</si>
  <si>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</si>
  <si>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</si>
  <si>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</si>
  <si>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</si>
  <si>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</si>
  <si>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</si>
  <si>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</si>
  <si>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</si>
  <si>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</si>
  <si>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</si>
  <si>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</si>
  <si>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</si>
  <si>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</si>
  <si>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</si>
  <si>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</si>
  <si>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</si>
  <si>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</si>
  <si>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Types of Collaterals</t>
  </si>
  <si>
    <t>Hair Cut</t>
  </si>
  <si>
    <t>Building</t>
  </si>
  <si>
    <t>Cash</t>
  </si>
  <si>
    <t>Shares</t>
  </si>
  <si>
    <t>Hawalat Haq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</si>
  <si>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</si>
  <si>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</si>
  <si>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</si>
  <si>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</si>
  <si>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</si>
  <si>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</si>
  <si>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</si>
  <si>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</si>
  <si>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</si>
  <si>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</si>
  <si>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</si>
  <si>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</si>
  <si>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</si>
  <si>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</si>
  <si>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</si>
  <si>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</si>
  <si>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</si>
  <si>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</si>
  <si>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</si>
  <si>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</si>
  <si>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</si>
  <si>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</si>
  <si>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</si>
  <si>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</si>
  <si>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</si>
  <si>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</si>
  <si>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</si>
  <si>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</si>
  <si>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</si>
  <si>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</si>
  <si>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</si>
  <si>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</si>
  <si>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</si>
  <si>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</si>
  <si>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</si>
  <si>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</si>
  <si>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</si>
  <si>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</si>
  <si>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 2025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</si>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</sst>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2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6" fillId="0" borderId="0" xfId="0" applyFont="1"/>
    <xf numFmtId="10" fontId="6" fillId="0" borderId="0" xfId="0" applyNumberFormat="1" applyFont="1"/>
    <xf numFmtId="9" fontId="0" fillId="0" borderId="0" xfId="0" applyNumberFormat="1"/>
    <xf numFmtId="0" fontId="7" fillId="7" borderId="1" xfId="0" applyFont="1" applyFill="1" applyBorder="1"/>
    <xf numFmtId="0" fontId="7" fillId="7" borderId="2" xfId="0" applyFont="1" applyFill="1" applyBorder="1"/>
    <xf numFmtId="14" fontId="7" fillId="8" borderId="2" xfId="0" applyNumberFormat="1" applyFont="1" applyFill="1" applyBorder="1"/>
    <xf numFmtId="0" fontId="7" fillId="7" borderId="3" xfId="0" applyFont="1" applyFill="1" applyBorder="1"/>
    <xf numFmtId="0" fontId="7" fillId="7" borderId="4" xfId="0" applyFont="1" applyFill="1" applyBorder="1"/>
    <xf numFmtId="14" fontId="7" fillId="8" borderId="4" xfId="0" applyNumberFormat="1" applyFont="1" applyFill="1" applyBorder="1"/>
    <xf numFmtId="14" fontId="7" fillId="8" borderId="1" xfId="0" applyNumberFormat="1" applyFont="1" applyFill="1" applyBorder="1"/>
    <xf numFmtId="14" fontId="7" fillId="8" borderId="3" xfId="0" applyNumberFormat="1" applyFont="1" applyFill="1" applyBorder="1"/>
    <xf numFmtId="0" fontId="6" fillId="7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3" fontId="6" fillId="0" borderId="0" xfId="0" applyNumberFormat="1" applyFont="1" applyAlignment="1">
      <alignment horizontal="right" wrapText="1"/>
    </xf>
    <xf numFmtId="3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219075</xdr:colOff>
      <xdr:row>8</xdr:row>
      <xdr:rowOff>57150</xdr:rowOff>
    </xdr:from>
    <xdr:to>
      <xdr:col>29</xdr:col>
      <xdr:colOff>411058</xdr:colOff>
      <xdr:row>29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C17ACB-197B-E811-CC7A-A5B42A0CDDDB}"/>
            </a:ext>
            <a:ext uri="{147F2762-F138-4A5C-976F-8EAC2B608ADB}">
              <a16:predDERef xmlns:a16="http://schemas.microsoft.com/office/drawing/2014/main" pred="{FCC6ECDA-C834-7546-E207-3A6406F6F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0" y="1581150"/>
          <a:ext cx="3239983" cy="401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topLeftCell="A41" workbookViewId="0">
      <selection activeCell="D2" sqref="D2:D51"/>
    </sheetView>
  </sheetViews>
  <sheetFormatPr defaultRowHeight="15"/>
  <cols>
    <col min="2" max="2" width="36.85546875" bestFit="1" customWidth="1"/>
    <col min="5" max="5" width="20.85546875" customWidth="1"/>
    <col min="6" max="6" width="28.140625" customWidth="1"/>
  </cols>
  <sheetData>
    <row r="1" spans="2:6">
      <c r="B1" s="8" t="s">
        <v>0</v>
      </c>
      <c r="C1" s="8" t="s">
        <v>1</v>
      </c>
      <c r="D1" s="8" t="s">
        <v>2</v>
      </c>
      <c r="E1" s="3" t="s">
        <v>3</v>
      </c>
      <c r="F1" t="s">
        <v>4</v>
      </c>
    </row>
    <row r="2" spans="2:6">
      <c r="B2" s="37" t="s">
        <v>5</v>
      </c>
      <c r="C2" s="8">
        <v>1</v>
      </c>
      <c r="D2" s="8">
        <v>1</v>
      </c>
      <c r="E2" s="3" t="s">
        <v>6</v>
      </c>
      <c r="F2" t="s">
        <v>7</v>
      </c>
    </row>
    <row r="3" spans="2:6">
      <c r="B3" s="37" t="s">
        <v>8</v>
      </c>
      <c r="C3" s="8">
        <f>C2+1</f>
        <v>2</v>
      </c>
      <c r="D3" s="8">
        <v>2</v>
      </c>
      <c r="E3" s="3" t="s">
        <v>9</v>
      </c>
      <c r="F3" t="s">
        <v>10</v>
      </c>
    </row>
    <row r="4" spans="2:6">
      <c r="B4" s="37" t="s">
        <v>11</v>
      </c>
      <c r="C4" s="8">
        <f t="shared" ref="C4:C51" si="0">C3+1</f>
        <v>3</v>
      </c>
      <c r="D4" s="8"/>
      <c r="E4" s="3" t="s">
        <v>9</v>
      </c>
      <c r="F4" t="s">
        <v>10</v>
      </c>
    </row>
    <row r="5" spans="2:6">
      <c r="B5" s="37" t="s">
        <v>12</v>
      </c>
      <c r="C5" s="8">
        <f t="shared" si="0"/>
        <v>4</v>
      </c>
      <c r="D5" s="8"/>
      <c r="E5" s="3" t="s">
        <v>9</v>
      </c>
      <c r="F5" t="s">
        <v>10</v>
      </c>
    </row>
    <row r="6" spans="2:6">
      <c r="B6" s="37" t="s">
        <v>13</v>
      </c>
      <c r="C6" s="8">
        <f t="shared" si="0"/>
        <v>5</v>
      </c>
      <c r="D6" s="8">
        <v>5</v>
      </c>
      <c r="E6" s="3" t="s">
        <v>14</v>
      </c>
      <c r="F6" t="s">
        <v>15</v>
      </c>
    </row>
    <row r="7" spans="2:6">
      <c r="B7" s="37" t="s">
        <v>16</v>
      </c>
      <c r="C7" s="8">
        <f t="shared" si="0"/>
        <v>6</v>
      </c>
      <c r="D7" s="8"/>
      <c r="E7" s="3" t="s">
        <v>9</v>
      </c>
      <c r="F7" t="s">
        <v>10</v>
      </c>
    </row>
    <row r="8" spans="2:6">
      <c r="B8" s="37" t="s">
        <v>17</v>
      </c>
      <c r="C8" s="8">
        <f t="shared" si="0"/>
        <v>7</v>
      </c>
      <c r="D8" s="8">
        <v>2</v>
      </c>
      <c r="E8" s="3" t="s">
        <v>9</v>
      </c>
      <c r="F8" t="s">
        <v>10</v>
      </c>
    </row>
    <row r="9" spans="2:6">
      <c r="B9" s="37" t="s">
        <v>18</v>
      </c>
      <c r="C9" s="8">
        <f t="shared" si="0"/>
        <v>8</v>
      </c>
      <c r="D9" s="8">
        <v>3</v>
      </c>
      <c r="E9" s="3" t="s">
        <v>19</v>
      </c>
      <c r="F9" t="s">
        <v>20</v>
      </c>
    </row>
    <row r="10" spans="2:6">
      <c r="B10" s="37" t="s">
        <v>21</v>
      </c>
      <c r="C10" s="8">
        <f t="shared" si="0"/>
        <v>9</v>
      </c>
      <c r="D10" s="8">
        <v>4</v>
      </c>
      <c r="E10" s="3" t="s">
        <v>14</v>
      </c>
      <c r="F10" t="s">
        <v>15</v>
      </c>
    </row>
    <row r="11" spans="2:6">
      <c r="B11" s="37" t="s">
        <v>22</v>
      </c>
      <c r="C11" s="8">
        <f t="shared" si="0"/>
        <v>10</v>
      </c>
      <c r="D11" s="8"/>
      <c r="E11" s="3" t="s">
        <v>9</v>
      </c>
      <c r="F11" t="s">
        <v>10</v>
      </c>
    </row>
    <row r="12" spans="2:6">
      <c r="B12" s="37" t="s">
        <v>23</v>
      </c>
      <c r="C12" s="8">
        <f t="shared" si="0"/>
        <v>11</v>
      </c>
      <c r="D12" s="8"/>
      <c r="E12" s="3" t="s">
        <v>24</v>
      </c>
      <c r="F12" t="s">
        <v>25</v>
      </c>
    </row>
    <row r="13" spans="2:6">
      <c r="B13" s="37" t="s">
        <v>26</v>
      </c>
      <c r="C13" s="8">
        <f t="shared" si="0"/>
        <v>12</v>
      </c>
      <c r="D13" s="8">
        <v>2</v>
      </c>
      <c r="E13" s="3" t="s">
        <v>9</v>
      </c>
      <c r="F13" t="s">
        <v>10</v>
      </c>
    </row>
    <row r="14" spans="2:6">
      <c r="B14" s="37" t="s">
        <v>27</v>
      </c>
      <c r="C14" s="8">
        <f t="shared" si="0"/>
        <v>13</v>
      </c>
      <c r="D14" s="8"/>
      <c r="E14" s="3" t="s">
        <v>14</v>
      </c>
      <c r="F14" t="s">
        <v>15</v>
      </c>
    </row>
    <row r="15" spans="2:6">
      <c r="B15" s="37" t="s">
        <v>28</v>
      </c>
      <c r="C15" s="8">
        <f t="shared" si="0"/>
        <v>14</v>
      </c>
      <c r="D15" s="8">
        <v>4</v>
      </c>
      <c r="E15" s="3" t="s">
        <v>9</v>
      </c>
      <c r="F15" t="s">
        <v>10</v>
      </c>
    </row>
    <row r="16" spans="2:6">
      <c r="B16" s="37" t="s">
        <v>29</v>
      </c>
      <c r="C16" s="8">
        <f t="shared" si="0"/>
        <v>15</v>
      </c>
      <c r="D16" s="8"/>
      <c r="E16" s="3" t="s">
        <v>9</v>
      </c>
      <c r="F16" t="s">
        <v>10</v>
      </c>
    </row>
    <row r="17" spans="2:6">
      <c r="B17" s="37" t="s">
        <v>30</v>
      </c>
      <c r="C17" s="8">
        <f t="shared" si="0"/>
        <v>16</v>
      </c>
      <c r="D17" s="8">
        <v>1</v>
      </c>
      <c r="E17" s="3" t="s">
        <v>9</v>
      </c>
      <c r="F17" t="s">
        <v>10</v>
      </c>
    </row>
    <row r="18" spans="2:6">
      <c r="B18" s="37" t="s">
        <v>31</v>
      </c>
      <c r="C18" s="8">
        <f t="shared" si="0"/>
        <v>17</v>
      </c>
      <c r="D18" s="8"/>
      <c r="E18" s="3" t="s">
        <v>14</v>
      </c>
      <c r="F18" t="s">
        <v>15</v>
      </c>
    </row>
    <row r="19" spans="2:6">
      <c r="B19" s="37" t="s">
        <v>32</v>
      </c>
      <c r="C19" s="8">
        <f t="shared" si="0"/>
        <v>18</v>
      </c>
      <c r="D19" s="8">
        <v>3</v>
      </c>
      <c r="E19" s="3" t="s">
        <v>9</v>
      </c>
      <c r="F19" t="s">
        <v>10</v>
      </c>
    </row>
    <row r="20" spans="2:6">
      <c r="B20" s="37" t="s">
        <v>33</v>
      </c>
      <c r="C20" s="8">
        <f t="shared" si="0"/>
        <v>19</v>
      </c>
      <c r="D20" s="8">
        <v>4</v>
      </c>
      <c r="E20" s="3" t="s">
        <v>34</v>
      </c>
      <c r="F20" t="s">
        <v>35</v>
      </c>
    </row>
    <row r="21" spans="2:6">
      <c r="B21" s="37" t="s">
        <v>36</v>
      </c>
      <c r="C21" s="8">
        <f t="shared" si="0"/>
        <v>20</v>
      </c>
      <c r="D21" s="8">
        <v>5</v>
      </c>
      <c r="E21" s="3" t="s">
        <v>9</v>
      </c>
      <c r="F21" t="s">
        <v>10</v>
      </c>
    </row>
    <row r="22" spans="2:6">
      <c r="B22" s="37" t="s">
        <v>37</v>
      </c>
      <c r="C22" s="8">
        <f t="shared" si="0"/>
        <v>21</v>
      </c>
      <c r="D22" s="8">
        <v>1</v>
      </c>
      <c r="E22" s="3" t="s">
        <v>34</v>
      </c>
      <c r="F22" t="s">
        <v>35</v>
      </c>
    </row>
    <row r="23" spans="2:6">
      <c r="B23" s="37" t="s">
        <v>38</v>
      </c>
      <c r="C23" s="8">
        <f t="shared" si="0"/>
        <v>22</v>
      </c>
      <c r="D23" s="8"/>
      <c r="E23" s="3" t="s">
        <v>9</v>
      </c>
      <c r="F23" t="s">
        <v>10</v>
      </c>
    </row>
    <row r="24" spans="2:6">
      <c r="B24" s="37" t="s">
        <v>39</v>
      </c>
      <c r="C24" s="8">
        <f t="shared" si="0"/>
        <v>23</v>
      </c>
      <c r="D24" s="8"/>
      <c r="E24" s="3" t="s">
        <v>9</v>
      </c>
      <c r="F24" t="s">
        <v>10</v>
      </c>
    </row>
    <row r="25" spans="2:6">
      <c r="B25" s="37" t="s">
        <v>40</v>
      </c>
      <c r="C25" s="8">
        <f t="shared" si="0"/>
        <v>24</v>
      </c>
      <c r="D25" s="8">
        <v>4</v>
      </c>
      <c r="E25" s="3" t="s">
        <v>41</v>
      </c>
      <c r="F25" t="s">
        <v>42</v>
      </c>
    </row>
    <row r="26" spans="2:6">
      <c r="B26" s="37" t="s">
        <v>43</v>
      </c>
      <c r="C26" s="8">
        <f t="shared" si="0"/>
        <v>25</v>
      </c>
      <c r="D26" s="8"/>
      <c r="E26" s="3" t="s">
        <v>9</v>
      </c>
      <c r="F26" t="s">
        <v>10</v>
      </c>
    </row>
    <row r="27" spans="2:6">
      <c r="B27" s="37" t="s">
        <v>44</v>
      </c>
      <c r="C27" s="8">
        <f t="shared" si="0"/>
        <v>26</v>
      </c>
      <c r="D27" s="8"/>
      <c r="E27" s="3" t="s">
        <v>24</v>
      </c>
      <c r="F27" t="s">
        <v>25</v>
      </c>
    </row>
    <row r="28" spans="2:6">
      <c r="B28" s="37" t="s">
        <v>45</v>
      </c>
      <c r="C28" s="8">
        <f t="shared" si="0"/>
        <v>27</v>
      </c>
      <c r="D28" s="8"/>
      <c r="E28" s="3" t="s">
        <v>9</v>
      </c>
      <c r="F28" t="s">
        <v>10</v>
      </c>
    </row>
    <row r="29" spans="2:6">
      <c r="B29" s="37" t="s">
        <v>46</v>
      </c>
      <c r="C29" s="8">
        <f t="shared" si="0"/>
        <v>28</v>
      </c>
      <c r="D29" s="8">
        <v>3</v>
      </c>
      <c r="E29" s="3" t="s">
        <v>9</v>
      </c>
      <c r="F29" t="s">
        <v>10</v>
      </c>
    </row>
    <row r="30" spans="2:6">
      <c r="B30" s="37" t="s">
        <v>47</v>
      </c>
      <c r="C30" s="8">
        <f t="shared" si="0"/>
        <v>29</v>
      </c>
      <c r="D30" s="8">
        <v>4</v>
      </c>
      <c r="E30" s="3" t="s">
        <v>14</v>
      </c>
      <c r="F30" t="s">
        <v>15</v>
      </c>
    </row>
    <row r="31" spans="2:6">
      <c r="B31" s="37" t="s">
        <v>48</v>
      </c>
      <c r="C31" s="8">
        <f t="shared" si="0"/>
        <v>30</v>
      </c>
      <c r="D31" s="8"/>
      <c r="E31" s="3" t="s">
        <v>9</v>
      </c>
      <c r="F31" t="s">
        <v>10</v>
      </c>
    </row>
    <row r="32" spans="2:6">
      <c r="B32" s="37" t="s">
        <v>49</v>
      </c>
      <c r="C32" s="8">
        <f t="shared" si="0"/>
        <v>31</v>
      </c>
      <c r="D32" s="8">
        <v>1</v>
      </c>
      <c r="E32" s="3" t="s">
        <v>9</v>
      </c>
      <c r="F32" t="s">
        <v>10</v>
      </c>
    </row>
    <row r="33" spans="2:6">
      <c r="B33" s="37" t="s">
        <v>50</v>
      </c>
      <c r="C33" s="8">
        <f t="shared" si="0"/>
        <v>32</v>
      </c>
      <c r="D33" s="8"/>
      <c r="E33" s="3" t="s">
        <v>9</v>
      </c>
      <c r="F33" t="s">
        <v>10</v>
      </c>
    </row>
    <row r="34" spans="2:6">
      <c r="B34" s="37" t="s">
        <v>51</v>
      </c>
      <c r="C34" s="8">
        <f t="shared" si="0"/>
        <v>33</v>
      </c>
      <c r="D34" s="8">
        <v>3</v>
      </c>
      <c r="E34" s="3" t="s">
        <v>9</v>
      </c>
      <c r="F34" t="s">
        <v>10</v>
      </c>
    </row>
    <row r="35" spans="2:6">
      <c r="B35" s="37" t="s">
        <v>52</v>
      </c>
      <c r="C35" s="8">
        <f t="shared" si="0"/>
        <v>34</v>
      </c>
      <c r="D35" s="8">
        <v>4</v>
      </c>
      <c r="E35" s="3" t="s">
        <v>9</v>
      </c>
      <c r="F35" t="s">
        <v>10</v>
      </c>
    </row>
    <row r="36" spans="2:6">
      <c r="B36" s="37" t="s">
        <v>53</v>
      </c>
      <c r="C36" s="8">
        <f t="shared" si="0"/>
        <v>35</v>
      </c>
      <c r="D36" s="8"/>
      <c r="E36" s="3" t="s">
        <v>9</v>
      </c>
      <c r="F36" t="s">
        <v>10</v>
      </c>
    </row>
    <row r="37" spans="2:6">
      <c r="B37" s="37" t="s">
        <v>54</v>
      </c>
      <c r="C37" s="8">
        <f t="shared" si="0"/>
        <v>36</v>
      </c>
      <c r="D37" s="8"/>
      <c r="E37" s="3" t="s">
        <v>19</v>
      </c>
      <c r="F37" t="s">
        <v>20</v>
      </c>
    </row>
    <row r="38" spans="2:6">
      <c r="B38" s="37" t="s">
        <v>37</v>
      </c>
      <c r="C38" s="8">
        <f t="shared" si="0"/>
        <v>37</v>
      </c>
      <c r="D38" s="8">
        <v>2</v>
      </c>
      <c r="E38" s="3" t="s">
        <v>34</v>
      </c>
      <c r="F38" t="s">
        <v>35</v>
      </c>
    </row>
    <row r="39" spans="2:6">
      <c r="B39" s="37" t="s">
        <v>48</v>
      </c>
      <c r="C39" s="8">
        <f t="shared" si="0"/>
        <v>38</v>
      </c>
      <c r="D39" s="8">
        <v>3</v>
      </c>
      <c r="E39" s="3" t="s">
        <v>9</v>
      </c>
      <c r="F39" t="s">
        <v>10</v>
      </c>
    </row>
    <row r="40" spans="2:6">
      <c r="B40" s="37" t="s">
        <v>55</v>
      </c>
      <c r="C40" s="8">
        <f t="shared" si="0"/>
        <v>39</v>
      </c>
      <c r="D40" s="8">
        <v>4</v>
      </c>
      <c r="E40" s="3" t="s">
        <v>9</v>
      </c>
      <c r="F40" t="s">
        <v>10</v>
      </c>
    </row>
    <row r="41" spans="2:6">
      <c r="B41" s="37" t="s">
        <v>45</v>
      </c>
      <c r="C41" s="8">
        <f t="shared" si="0"/>
        <v>40</v>
      </c>
      <c r="D41" s="8">
        <v>5</v>
      </c>
      <c r="E41" s="3" t="s">
        <v>9</v>
      </c>
      <c r="F41" t="s">
        <v>10</v>
      </c>
    </row>
    <row r="42" spans="2:6">
      <c r="B42" s="37" t="s">
        <v>56</v>
      </c>
      <c r="C42" s="8">
        <f t="shared" si="0"/>
        <v>41</v>
      </c>
      <c r="D42" s="8"/>
      <c r="E42" s="3" t="s">
        <v>9</v>
      </c>
      <c r="F42" t="s">
        <v>10</v>
      </c>
    </row>
    <row r="43" spans="2:6">
      <c r="B43" s="37" t="s">
        <v>57</v>
      </c>
      <c r="C43" s="8">
        <f t="shared" si="0"/>
        <v>42</v>
      </c>
      <c r="D43" s="8"/>
      <c r="E43" s="3" t="s">
        <v>9</v>
      </c>
      <c r="F43" t="s">
        <v>10</v>
      </c>
    </row>
    <row r="44" spans="2:6">
      <c r="B44" s="37" t="s">
        <v>58</v>
      </c>
      <c r="C44" s="8">
        <f t="shared" si="0"/>
        <v>43</v>
      </c>
      <c r="D44" s="8">
        <v>3</v>
      </c>
      <c r="E44" s="3" t="s">
        <v>9</v>
      </c>
      <c r="F44" t="s">
        <v>59</v>
      </c>
    </row>
    <row r="45" spans="2:6">
      <c r="B45" s="37" t="s">
        <v>60</v>
      </c>
      <c r="C45" s="8">
        <f t="shared" si="0"/>
        <v>44</v>
      </c>
      <c r="D45" s="8">
        <v>4</v>
      </c>
      <c r="E45" s="3" t="s">
        <v>9</v>
      </c>
      <c r="F45" t="s">
        <v>10</v>
      </c>
    </row>
    <row r="46" spans="2:6">
      <c r="B46" s="37" t="s">
        <v>61</v>
      </c>
      <c r="C46" s="8">
        <f t="shared" si="0"/>
        <v>45</v>
      </c>
      <c r="D46" s="8">
        <v>5</v>
      </c>
      <c r="E46" s="3" t="s">
        <v>9</v>
      </c>
      <c r="F46" t="s">
        <v>10</v>
      </c>
    </row>
    <row r="47" spans="2:6">
      <c r="B47" s="37" t="s">
        <v>62</v>
      </c>
      <c r="C47" s="8">
        <f t="shared" si="0"/>
        <v>46</v>
      </c>
      <c r="D47" s="8">
        <v>1</v>
      </c>
      <c r="E47" s="3" t="s">
        <v>9</v>
      </c>
      <c r="F47" t="s">
        <v>63</v>
      </c>
    </row>
    <row r="48" spans="2:6">
      <c r="B48" s="37" t="s">
        <v>64</v>
      </c>
      <c r="C48" s="8">
        <f t="shared" si="0"/>
        <v>47</v>
      </c>
      <c r="D48" s="8">
        <v>2</v>
      </c>
      <c r="E48" s="3" t="s">
        <v>9</v>
      </c>
      <c r="F48" t="s">
        <v>10</v>
      </c>
    </row>
    <row r="49" spans="2:6">
      <c r="B49" s="37" t="s">
        <v>65</v>
      </c>
      <c r="C49" s="8">
        <f t="shared" si="0"/>
        <v>48</v>
      </c>
      <c r="D49" s="8">
        <v>3</v>
      </c>
      <c r="E49" s="3" t="s">
        <v>9</v>
      </c>
      <c r="F49" t="s">
        <v>10</v>
      </c>
    </row>
    <row r="50" spans="2:6">
      <c r="B50" s="37" t="s">
        <v>66</v>
      </c>
      <c r="C50" s="8">
        <f t="shared" si="0"/>
        <v>49</v>
      </c>
      <c r="D50" s="8">
        <v>4</v>
      </c>
      <c r="E50" s="3" t="s">
        <v>9</v>
      </c>
      <c r="F50" t="s">
        <v>10</v>
      </c>
    </row>
    <row r="51" spans="2:6">
      <c r="B51" s="37" t="s">
        <v>67</v>
      </c>
      <c r="C51" s="8">
        <f t="shared" si="0"/>
        <v>50</v>
      </c>
      <c r="D51" s="8"/>
      <c r="E51" t="s">
        <v>9</v>
      </c>
      <c r="F5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F9D8-6D68-44E8-8DE1-2774EAB98DC9}">
  <dimension ref="A1:J18"/>
  <sheetViews>
    <sheetView workbookViewId="0">
      <selection activeCell="A2" sqref="A2"/>
    </sheetView>
  </sheetViews>
  <sheetFormatPr defaultRowHeight="15"/>
  <cols>
    <col min="1" max="1" width="23" customWidth="1"/>
    <col min="2" max="2" width="24.85546875" customWidth="1"/>
    <col min="3" max="3" width="10" bestFit="1" customWidth="1"/>
    <col min="5" max="5" width="22" customWidth="1"/>
    <col min="6" max="6" width="22.42578125" customWidth="1"/>
    <col min="9" max="9" width="21.28515625" customWidth="1"/>
    <col min="10" max="10" width="23.7109375" customWidth="1"/>
  </cols>
  <sheetData>
    <row r="1" spans="1:10">
      <c r="A1" s="38" t="s">
        <v>223</v>
      </c>
      <c r="B1" s="38" t="s">
        <v>224</v>
      </c>
      <c r="E1" s="39" t="s">
        <v>3</v>
      </c>
      <c r="F1" s="39" t="s">
        <v>225</v>
      </c>
      <c r="I1" s="40" t="s">
        <v>226</v>
      </c>
      <c r="J1" s="40" t="s">
        <v>227</v>
      </c>
    </row>
    <row r="2" spans="1:10">
      <c r="A2" s="26">
        <v>1</v>
      </c>
      <c r="B2" s="42">
        <v>126000000</v>
      </c>
      <c r="E2" s="41" t="s">
        <v>6</v>
      </c>
      <c r="F2" s="44">
        <v>100000000</v>
      </c>
      <c r="I2">
        <v>1</v>
      </c>
      <c r="J2" s="44">
        <v>550000000</v>
      </c>
    </row>
    <row r="3" spans="1:10">
      <c r="A3" s="26">
        <v>2</v>
      </c>
      <c r="B3" s="42">
        <v>113400000</v>
      </c>
      <c r="E3" s="41" t="s">
        <v>34</v>
      </c>
      <c r="F3" s="44">
        <v>300000000</v>
      </c>
      <c r="I3">
        <v>2</v>
      </c>
      <c r="J3" s="44">
        <v>500000000</v>
      </c>
    </row>
    <row r="4" spans="1:10">
      <c r="A4" s="26">
        <v>3</v>
      </c>
      <c r="B4" s="42">
        <v>100800000</v>
      </c>
      <c r="E4" s="41" t="s">
        <v>9</v>
      </c>
      <c r="F4" s="44">
        <v>390000000</v>
      </c>
      <c r="I4">
        <v>3</v>
      </c>
      <c r="J4" s="44">
        <v>800000000</v>
      </c>
    </row>
    <row r="5" spans="1:10">
      <c r="A5" s="26">
        <v>4</v>
      </c>
      <c r="B5" s="42">
        <v>105840000</v>
      </c>
      <c r="E5" s="41" t="s">
        <v>41</v>
      </c>
      <c r="F5" s="44">
        <v>180000000</v>
      </c>
      <c r="I5">
        <v>4</v>
      </c>
      <c r="J5" s="44">
        <v>1050000000</v>
      </c>
    </row>
    <row r="6" spans="1:10">
      <c r="A6" s="26">
        <v>5</v>
      </c>
      <c r="B6" s="42">
        <v>90720000</v>
      </c>
      <c r="E6" s="41" t="s">
        <v>24</v>
      </c>
      <c r="F6" s="44">
        <v>270000000</v>
      </c>
      <c r="I6">
        <v>5</v>
      </c>
      <c r="J6" s="44">
        <v>360000000</v>
      </c>
    </row>
    <row r="7" spans="1:10">
      <c r="A7" s="26">
        <v>6</v>
      </c>
      <c r="B7" s="42">
        <v>64800000</v>
      </c>
      <c r="E7" s="41" t="s">
        <v>14</v>
      </c>
      <c r="F7" s="44">
        <v>560000000</v>
      </c>
    </row>
    <row r="8" spans="1:10">
      <c r="A8" s="26">
        <v>7</v>
      </c>
      <c r="B8" s="42">
        <v>51840000</v>
      </c>
      <c r="E8" s="41" t="s">
        <v>19</v>
      </c>
      <c r="F8" s="44">
        <v>200000000</v>
      </c>
    </row>
    <row r="9" spans="1:10">
      <c r="A9" s="26">
        <v>8</v>
      </c>
      <c r="B9" s="42">
        <v>45360000</v>
      </c>
    </row>
    <row r="10" spans="1:10">
      <c r="A10" s="26">
        <v>9</v>
      </c>
      <c r="B10" s="42">
        <v>46656000</v>
      </c>
    </row>
    <row r="11" spans="1:10">
      <c r="A11" s="26">
        <v>10</v>
      </c>
      <c r="B11" s="42">
        <v>38880000</v>
      </c>
    </row>
    <row r="12" spans="1:10">
      <c r="A12" s="26">
        <v>11</v>
      </c>
      <c r="B12" s="42">
        <v>25920000</v>
      </c>
    </row>
    <row r="13" spans="1:10">
      <c r="A13" s="26">
        <v>12</v>
      </c>
      <c r="B13" s="42">
        <v>19440000</v>
      </c>
    </row>
    <row r="14" spans="1:10">
      <c r="A14" s="26">
        <v>13</v>
      </c>
      <c r="B14" s="42">
        <v>12960000</v>
      </c>
    </row>
    <row r="15" spans="1:10">
      <c r="A15" s="26">
        <v>14</v>
      </c>
      <c r="B15" s="42">
        <v>10368000</v>
      </c>
    </row>
    <row r="16" spans="1:10">
      <c r="A16" s="26">
        <v>15</v>
      </c>
      <c r="B16" s="42">
        <v>7776000</v>
      </c>
    </row>
    <row r="17" spans="1:2">
      <c r="A17" s="26">
        <v>16</v>
      </c>
      <c r="B17" s="42">
        <v>4147200</v>
      </c>
    </row>
    <row r="18" spans="1:2">
      <c r="A18" s="26">
        <v>17</v>
      </c>
      <c r="B18" s="43">
        <v>1036800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opLeftCell="P35" workbookViewId="0">
      <selection activeCell="Y54" sqref="Y54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68</v>
      </c>
      <c r="B1" s="8" t="s">
        <v>0</v>
      </c>
      <c r="C1" s="8" t="s">
        <v>1</v>
      </c>
      <c r="D1" s="8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8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91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92</v>
      </c>
      <c r="B2" s="37" t="s">
        <v>5</v>
      </c>
      <c r="C2" s="8">
        <v>1</v>
      </c>
      <c r="D2" s="8">
        <v>1</v>
      </c>
      <c r="E2" s="6">
        <f t="shared" ref="E2:E33" si="0">L2+N2</f>
        <v>101373529</v>
      </c>
      <c r="F2" s="6">
        <f t="shared" ref="F2:F33" si="1">M2+O2</f>
        <v>14536.64184</v>
      </c>
      <c r="G2" s="7">
        <f>F2/E2</f>
        <v>1.4339682147200379E-4</v>
      </c>
      <c r="H2" s="5">
        <v>1</v>
      </c>
      <c r="I2" s="5">
        <v>4</v>
      </c>
      <c r="J2" s="5">
        <v>25</v>
      </c>
      <c r="K2" s="12">
        <f>E2/60</f>
        <v>1689558.8166666667</v>
      </c>
      <c r="L2" s="4">
        <v>12355449</v>
      </c>
      <c r="M2" s="4">
        <v>7415.6542399999998</v>
      </c>
      <c r="N2" s="4">
        <v>89018080</v>
      </c>
      <c r="O2" s="4">
        <v>7120.9876000000004</v>
      </c>
      <c r="P2" s="2">
        <v>12347813</v>
      </c>
      <c r="S2" s="2">
        <v>89012345</v>
      </c>
      <c r="T2" s="2">
        <f t="shared" ref="T2:T33" si="2">SUM(P2:S2)</f>
        <v>101360158</v>
      </c>
      <c r="U2" s="9">
        <f t="shared" ref="U2:U33" si="3">P2*50%</f>
        <v>6173906.5</v>
      </c>
      <c r="V2" s="9">
        <f t="shared" ref="V2:V33" si="4">Q2</f>
        <v>0</v>
      </c>
      <c r="W2" s="9">
        <f t="shared" ref="W2:W33" si="5">R2</f>
        <v>0</v>
      </c>
      <c r="X2" s="9">
        <f>S2*0</f>
        <v>0</v>
      </c>
      <c r="Y2" s="9">
        <f>SUM(U2:X2)</f>
        <v>6173906.5</v>
      </c>
      <c r="Z2" s="10">
        <f t="shared" ref="Z2:Z33" si="6">Y2/E2</f>
        <v>6.090255080298132E-2</v>
      </c>
      <c r="AA2" s="4">
        <f t="shared" ref="AA2:AA33" si="7">IF(E2*$AA$1-F2&gt;0,E2*$AA$1-F2,0)</f>
        <v>7081610.3881600006</v>
      </c>
      <c r="AB2" s="4">
        <f t="shared" ref="AB2:AB33" si="8">IF(E2*$AB$1-F2&gt;0,E2*$AB$1-F2,0)</f>
        <v>20260169.158160001</v>
      </c>
      <c r="AC2" s="4">
        <f t="shared" ref="AC2:AC33" si="9">IF(E2*$AC$1-F2&gt;0,E2*$AC$1-F2,0)</f>
        <v>50672227.858159997</v>
      </c>
      <c r="AD2" s="4">
        <f t="shared" ref="AD2:AD33" si="10">IF(E2*$AD$1-F2&gt;0,E2*$AD$1-F2,0)</f>
        <v>101358992.35816</v>
      </c>
    </row>
    <row r="3" spans="1:30">
      <c r="A3" t="s">
        <v>92</v>
      </c>
      <c r="B3" s="37" t="s">
        <v>8</v>
      </c>
      <c r="C3" s="8">
        <f>C2+1</f>
        <v>2</v>
      </c>
      <c r="D3" s="8">
        <v>2</v>
      </c>
      <c r="E3" s="6">
        <f t="shared" si="0"/>
        <v>119874870</v>
      </c>
      <c r="F3" s="6">
        <f t="shared" si="1"/>
        <v>6000402.8500000006</v>
      </c>
      <c r="G3" s="7">
        <f t="shared" ref="G3:G51" si="11">F3/E3</f>
        <v>5.0055552510713884E-2</v>
      </c>
      <c r="H3" s="5">
        <v>2</v>
      </c>
      <c r="I3" s="5">
        <v>7</v>
      </c>
      <c r="J3" s="5">
        <v>65</v>
      </c>
      <c r="K3" s="12">
        <f t="shared" ref="K3:K49" si="12">E3/60</f>
        <v>1997914.5</v>
      </c>
      <c r="L3" s="4">
        <v>98769300</v>
      </c>
      <c r="M3" s="4">
        <v>4945464.6000000006</v>
      </c>
      <c r="N3" s="4">
        <v>21105570</v>
      </c>
      <c r="O3" s="4">
        <v>1054938.25</v>
      </c>
      <c r="P3" s="2">
        <v>21104107</v>
      </c>
      <c r="Q3" s="2">
        <v>98765432</v>
      </c>
      <c r="T3" s="2">
        <f t="shared" si="2"/>
        <v>119869539</v>
      </c>
      <c r="U3" s="9">
        <f t="shared" si="3"/>
        <v>10552053.5</v>
      </c>
      <c r="V3" s="9">
        <f t="shared" si="4"/>
        <v>98765432</v>
      </c>
      <c r="W3" s="9">
        <f t="shared" si="5"/>
        <v>0</v>
      </c>
      <c r="X3" s="9">
        <f t="shared" ref="X3:X51" si="13">S3*0</f>
        <v>0</v>
      </c>
      <c r="Y3" s="9">
        <f t="shared" ref="Y3:Y51" si="14">SUM(U3:X3)</f>
        <v>109317485.5</v>
      </c>
      <c r="Z3" s="10">
        <f t="shared" si="6"/>
        <v>0.91192996079995747</v>
      </c>
      <c r="AA3" s="4">
        <f t="shared" si="7"/>
        <v>2390838.0499999998</v>
      </c>
      <c r="AB3" s="4">
        <f t="shared" si="8"/>
        <v>17974571.149999999</v>
      </c>
      <c r="AC3" s="4">
        <f t="shared" si="9"/>
        <v>53937032.149999999</v>
      </c>
      <c r="AD3" s="4">
        <f t="shared" si="10"/>
        <v>113874467.15000001</v>
      </c>
    </row>
    <row r="4" spans="1:30">
      <c r="A4" t="s">
        <v>92</v>
      </c>
      <c r="B4" s="37" t="s">
        <v>11</v>
      </c>
      <c r="C4" s="8">
        <f t="shared" ref="C4:C51" si="15">C3+1</f>
        <v>3</v>
      </c>
      <c r="E4" s="6">
        <f t="shared" si="0"/>
        <v>113595792</v>
      </c>
      <c r="F4" s="6">
        <f t="shared" si="1"/>
        <v>28180875.200000003</v>
      </c>
      <c r="G4" s="7">
        <f t="shared" si="11"/>
        <v>0.24808027395944388</v>
      </c>
      <c r="H4" s="5">
        <v>2</v>
      </c>
      <c r="I4" s="5">
        <v>10</v>
      </c>
      <c r="J4" s="5">
        <v>95</v>
      </c>
      <c r="K4" s="12">
        <f t="shared" si="12"/>
        <v>1893263.2</v>
      </c>
      <c r="L4" s="4">
        <v>23463078</v>
      </c>
      <c r="M4" s="4">
        <v>13761122.24</v>
      </c>
      <c r="N4" s="4">
        <v>90132714</v>
      </c>
      <c r="O4" s="4">
        <v>14419752.960000001</v>
      </c>
      <c r="S4" s="2">
        <v>90123456</v>
      </c>
      <c r="T4" s="2">
        <f t="shared" si="2"/>
        <v>90123456</v>
      </c>
      <c r="U4" s="9">
        <f t="shared" si="3"/>
        <v>0</v>
      </c>
      <c r="V4" s="9">
        <f t="shared" si="4"/>
        <v>0</v>
      </c>
      <c r="W4" s="9">
        <f t="shared" si="5"/>
        <v>0</v>
      </c>
      <c r="X4" s="9">
        <f t="shared" si="13"/>
        <v>0</v>
      </c>
      <c r="Y4" s="9">
        <f t="shared" si="14"/>
        <v>0</v>
      </c>
      <c r="Z4" s="10">
        <f t="shared" si="6"/>
        <v>0</v>
      </c>
      <c r="AA4" s="4">
        <f t="shared" si="7"/>
        <v>0</v>
      </c>
      <c r="AB4" s="4">
        <f t="shared" si="8"/>
        <v>0</v>
      </c>
      <c r="AC4" s="4">
        <f t="shared" si="9"/>
        <v>28617020.799999997</v>
      </c>
      <c r="AD4" s="4">
        <f t="shared" si="10"/>
        <v>85414916.799999997</v>
      </c>
    </row>
    <row r="5" spans="1:30">
      <c r="A5" t="s">
        <v>92</v>
      </c>
      <c r="B5" s="37" t="s">
        <v>12</v>
      </c>
      <c r="C5" s="8">
        <f t="shared" si="15"/>
        <v>4</v>
      </c>
      <c r="E5" s="6">
        <f t="shared" si="0"/>
        <v>98652968</v>
      </c>
      <c r="F5" s="6">
        <f t="shared" si="1"/>
        <v>44392093.75</v>
      </c>
      <c r="G5" s="7">
        <f t="shared" si="11"/>
        <v>0.44998234366349726</v>
      </c>
      <c r="H5" s="5" t="s">
        <v>93</v>
      </c>
      <c r="I5" s="5">
        <v>11</v>
      </c>
      <c r="J5" s="5">
        <v>127</v>
      </c>
      <c r="K5" s="12">
        <v>0</v>
      </c>
      <c r="L5" s="4">
        <v>87658340</v>
      </c>
      <c r="M5" s="4">
        <v>39447649.450000003</v>
      </c>
      <c r="N5" s="4">
        <v>10994628</v>
      </c>
      <c r="O5" s="4">
        <v>4944444.3</v>
      </c>
      <c r="P5" s="2">
        <v>98772724</v>
      </c>
      <c r="R5" s="2">
        <v>23465315</v>
      </c>
      <c r="T5" s="2">
        <f t="shared" si="2"/>
        <v>122238039</v>
      </c>
      <c r="U5" s="9">
        <f t="shared" si="3"/>
        <v>49386362</v>
      </c>
      <c r="V5" s="9">
        <f t="shared" si="4"/>
        <v>0</v>
      </c>
      <c r="W5" s="9">
        <f t="shared" si="5"/>
        <v>23465315</v>
      </c>
      <c r="X5" s="9">
        <f t="shared" si="13"/>
        <v>0</v>
      </c>
      <c r="Y5" s="9">
        <f t="shared" si="14"/>
        <v>72851677</v>
      </c>
      <c r="Z5" s="10">
        <f t="shared" si="6"/>
        <v>0.73846411797767708</v>
      </c>
      <c r="AA5" s="4">
        <f t="shared" si="7"/>
        <v>0</v>
      </c>
      <c r="AB5" s="4">
        <f t="shared" si="8"/>
        <v>0</v>
      </c>
      <c r="AC5" s="4">
        <f t="shared" si="9"/>
        <v>4934390.25</v>
      </c>
      <c r="AD5" s="4">
        <f t="shared" si="10"/>
        <v>54260874.25</v>
      </c>
    </row>
    <row r="6" spans="1:30">
      <c r="A6" t="s">
        <v>92</v>
      </c>
      <c r="B6" s="37" t="s">
        <v>13</v>
      </c>
      <c r="C6" s="8">
        <f t="shared" si="15"/>
        <v>5</v>
      </c>
      <c r="D6" s="8">
        <v>5</v>
      </c>
      <c r="E6" s="6">
        <f t="shared" si="0"/>
        <v>46925258</v>
      </c>
      <c r="F6" s="6">
        <f t="shared" si="1"/>
        <v>46916484</v>
      </c>
      <c r="G6" s="7">
        <f t="shared" si="11"/>
        <v>0.9998130218058684</v>
      </c>
      <c r="H6" s="5" t="s">
        <v>93</v>
      </c>
      <c r="I6" s="5">
        <v>13</v>
      </c>
      <c r="J6" s="5">
        <v>188</v>
      </c>
      <c r="K6" s="12">
        <v>0</v>
      </c>
      <c r="L6" s="4">
        <v>34571098</v>
      </c>
      <c r="M6" s="4">
        <v>34570806</v>
      </c>
      <c r="N6" s="4">
        <v>12354160</v>
      </c>
      <c r="O6" s="4">
        <v>12345678</v>
      </c>
      <c r="R6" s="2">
        <v>76552116</v>
      </c>
      <c r="S6" s="2">
        <v>12345678</v>
      </c>
      <c r="T6" s="2">
        <f t="shared" si="2"/>
        <v>88897794</v>
      </c>
      <c r="U6" s="9">
        <f t="shared" si="3"/>
        <v>0</v>
      </c>
      <c r="V6" s="9">
        <f t="shared" si="4"/>
        <v>0</v>
      </c>
      <c r="W6" s="9">
        <f t="shared" si="5"/>
        <v>76552116</v>
      </c>
      <c r="X6" s="9">
        <f t="shared" si="13"/>
        <v>0</v>
      </c>
      <c r="Y6" s="9">
        <f t="shared" si="14"/>
        <v>76552116</v>
      </c>
      <c r="Z6" s="10">
        <f t="shared" si="6"/>
        <v>1.6313627087569769</v>
      </c>
      <c r="AA6" s="4">
        <f t="shared" si="7"/>
        <v>0</v>
      </c>
      <c r="AB6" s="4">
        <f t="shared" si="8"/>
        <v>0</v>
      </c>
      <c r="AC6" s="4">
        <f t="shared" si="9"/>
        <v>0</v>
      </c>
      <c r="AD6" s="4">
        <f t="shared" si="10"/>
        <v>8774</v>
      </c>
    </row>
    <row r="7" spans="1:30">
      <c r="A7" t="s">
        <v>92</v>
      </c>
      <c r="B7" s="37" t="s">
        <v>16</v>
      </c>
      <c r="C7" s="8">
        <f t="shared" si="15"/>
        <v>6</v>
      </c>
      <c r="E7" s="6">
        <f t="shared" si="0"/>
        <v>175319476</v>
      </c>
      <c r="F7" s="6">
        <f t="shared" si="1"/>
        <v>15184.691360000001</v>
      </c>
      <c r="G7" s="7">
        <f t="shared" si="11"/>
        <v>8.6611548850396976E-5</v>
      </c>
      <c r="H7" s="5">
        <v>1</v>
      </c>
      <c r="I7" s="5">
        <v>5</v>
      </c>
      <c r="J7" s="5">
        <f>J2+2</f>
        <v>27</v>
      </c>
      <c r="K7" s="12">
        <f t="shared" si="12"/>
        <v>2921991.2666666666</v>
      </c>
      <c r="L7" s="4">
        <v>76547752</v>
      </c>
      <c r="M7" s="4">
        <v>7283.4568000000008</v>
      </c>
      <c r="N7" s="4">
        <v>98771724</v>
      </c>
      <c r="O7" s="4">
        <v>7901.2345600000008</v>
      </c>
      <c r="P7" s="2">
        <v>56798325</v>
      </c>
      <c r="Q7" s="2">
        <v>87654321</v>
      </c>
      <c r="T7" s="2">
        <f t="shared" si="2"/>
        <v>144452646</v>
      </c>
      <c r="U7" s="9">
        <f t="shared" si="3"/>
        <v>28399162.5</v>
      </c>
      <c r="V7" s="9">
        <f t="shared" si="4"/>
        <v>87654321</v>
      </c>
      <c r="W7" s="9">
        <f t="shared" si="5"/>
        <v>0</v>
      </c>
      <c r="X7" s="9">
        <f t="shared" si="13"/>
        <v>0</v>
      </c>
      <c r="Y7" s="9">
        <f t="shared" si="14"/>
        <v>116053483.5</v>
      </c>
      <c r="Z7" s="10">
        <f t="shared" si="6"/>
        <v>0.66195431419153916</v>
      </c>
      <c r="AA7" s="4">
        <f t="shared" si="7"/>
        <v>12257178.62864</v>
      </c>
      <c r="AB7" s="4">
        <f t="shared" si="8"/>
        <v>35048710.508640006</v>
      </c>
      <c r="AC7" s="4">
        <f t="shared" si="9"/>
        <v>87644553.308640003</v>
      </c>
      <c r="AD7" s="4">
        <f t="shared" si="10"/>
        <v>175304291.30864</v>
      </c>
    </row>
    <row r="8" spans="1:30">
      <c r="A8" t="s">
        <v>92</v>
      </c>
      <c r="B8" s="37" t="s">
        <v>17</v>
      </c>
      <c r="C8" s="8">
        <f t="shared" si="15"/>
        <v>7</v>
      </c>
      <c r="D8" s="8">
        <v>2</v>
      </c>
      <c r="E8" s="6">
        <f t="shared" si="0"/>
        <v>69144988</v>
      </c>
      <c r="F8" s="6">
        <f t="shared" si="1"/>
        <v>3465743.5</v>
      </c>
      <c r="G8" s="7">
        <f t="shared" si="11"/>
        <v>5.0122844767866617E-2</v>
      </c>
      <c r="H8" s="5">
        <v>2</v>
      </c>
      <c r="I8" s="5">
        <v>7</v>
      </c>
      <c r="J8" s="5">
        <f t="shared" ref="J8:J51" si="16">J3+2</f>
        <v>67</v>
      </c>
      <c r="K8" s="12">
        <v>0</v>
      </c>
      <c r="L8" s="4">
        <v>45680518</v>
      </c>
      <c r="M8" s="4">
        <v>2292904.0500000003</v>
      </c>
      <c r="N8" s="4">
        <v>23464470</v>
      </c>
      <c r="O8" s="4">
        <v>1172839.45</v>
      </c>
      <c r="P8" s="2">
        <v>54324919</v>
      </c>
      <c r="Q8" s="2">
        <v>23456789</v>
      </c>
      <c r="T8" s="2">
        <f t="shared" si="2"/>
        <v>77781708</v>
      </c>
      <c r="U8" s="9">
        <f t="shared" si="3"/>
        <v>27162459.5</v>
      </c>
      <c r="V8" s="9">
        <f t="shared" si="4"/>
        <v>23456789</v>
      </c>
      <c r="W8" s="9">
        <f t="shared" si="5"/>
        <v>0</v>
      </c>
      <c r="X8" s="9">
        <f t="shared" si="13"/>
        <v>0</v>
      </c>
      <c r="Y8" s="9">
        <f t="shared" si="14"/>
        <v>50619248.5</v>
      </c>
      <c r="Z8" s="10">
        <f t="shared" si="6"/>
        <v>0.73207400802499234</v>
      </c>
      <c r="AA8" s="4">
        <f t="shared" si="7"/>
        <v>1374405.6600000001</v>
      </c>
      <c r="AB8" s="4">
        <f t="shared" si="8"/>
        <v>10363254.100000001</v>
      </c>
      <c r="AC8" s="4">
        <f t="shared" si="9"/>
        <v>31106750.5</v>
      </c>
      <c r="AD8" s="4">
        <f t="shared" si="10"/>
        <v>65679244.5</v>
      </c>
    </row>
    <row r="9" spans="1:30">
      <c r="A9" t="s">
        <v>92</v>
      </c>
      <c r="B9" s="37" t="s">
        <v>18</v>
      </c>
      <c r="C9" s="8">
        <f t="shared" si="15"/>
        <v>8</v>
      </c>
      <c r="D9" s="8">
        <v>3</v>
      </c>
      <c r="E9" s="6">
        <f t="shared" si="0"/>
        <v>153100608</v>
      </c>
      <c r="F9" s="6">
        <f t="shared" si="1"/>
        <v>24497707.799999997</v>
      </c>
      <c r="G9" s="7">
        <f t="shared" si="11"/>
        <v>0.16001051935731045</v>
      </c>
      <c r="H9" s="5">
        <v>3</v>
      </c>
      <c r="I9" s="5">
        <v>10</v>
      </c>
      <c r="J9" s="5">
        <f t="shared" si="16"/>
        <v>97</v>
      </c>
      <c r="K9" s="12">
        <f t="shared" si="12"/>
        <v>2551676.7999999998</v>
      </c>
      <c r="L9" s="4">
        <v>65438334</v>
      </c>
      <c r="M9" s="4">
        <v>10473016.439999999</v>
      </c>
      <c r="N9" s="4">
        <v>87662274</v>
      </c>
      <c r="O9" s="4">
        <v>14024691.359999999</v>
      </c>
      <c r="R9" s="2">
        <v>67893576</v>
      </c>
      <c r="T9" s="2">
        <f t="shared" si="2"/>
        <v>67893576</v>
      </c>
      <c r="U9" s="9">
        <f t="shared" si="3"/>
        <v>0</v>
      </c>
      <c r="V9" s="9">
        <f t="shared" si="4"/>
        <v>0</v>
      </c>
      <c r="W9" s="9">
        <f t="shared" si="5"/>
        <v>67893576</v>
      </c>
      <c r="X9" s="9">
        <f t="shared" si="13"/>
        <v>0</v>
      </c>
      <c r="Y9" s="9">
        <f t="shared" si="14"/>
        <v>67893576</v>
      </c>
      <c r="Z9" s="10">
        <f t="shared" si="6"/>
        <v>0.44345725916385648</v>
      </c>
      <c r="AA9" s="4">
        <f t="shared" si="7"/>
        <v>0</v>
      </c>
      <c r="AB9" s="4">
        <f t="shared" si="8"/>
        <v>6122413.8000000045</v>
      </c>
      <c r="AC9" s="4">
        <f t="shared" si="9"/>
        <v>52052596.200000003</v>
      </c>
      <c r="AD9" s="4">
        <f t="shared" si="10"/>
        <v>128602900.2</v>
      </c>
    </row>
    <row r="10" spans="1:30">
      <c r="A10" t="s">
        <v>92</v>
      </c>
      <c r="B10" s="37" t="s">
        <v>21</v>
      </c>
      <c r="C10" s="8">
        <f t="shared" si="15"/>
        <v>9</v>
      </c>
      <c r="D10" s="8">
        <v>4</v>
      </c>
      <c r="E10" s="6">
        <f t="shared" si="0"/>
        <v>91368926</v>
      </c>
      <c r="F10" s="6">
        <f t="shared" si="1"/>
        <v>41112236.900000006</v>
      </c>
      <c r="G10" s="7">
        <f t="shared" si="11"/>
        <v>0.4499586314498214</v>
      </c>
      <c r="H10" s="5" t="s">
        <v>93</v>
      </c>
      <c r="I10" s="5">
        <v>11</v>
      </c>
      <c r="J10" s="5">
        <f t="shared" si="16"/>
        <v>129</v>
      </c>
      <c r="K10" s="12">
        <v>0</v>
      </c>
      <c r="L10" s="4">
        <v>56791755</v>
      </c>
      <c r="M10" s="4">
        <v>25556686.400000002</v>
      </c>
      <c r="N10" s="4">
        <v>34577171</v>
      </c>
      <c r="O10" s="4">
        <v>15555550.5</v>
      </c>
      <c r="P10" s="2">
        <v>32111514</v>
      </c>
      <c r="Q10" s="2">
        <v>76543210</v>
      </c>
      <c r="S10" s="2">
        <v>34567890</v>
      </c>
      <c r="T10" s="2">
        <f t="shared" si="2"/>
        <v>143222614</v>
      </c>
      <c r="U10" s="9">
        <f t="shared" si="3"/>
        <v>16055757</v>
      </c>
      <c r="V10" s="9">
        <f t="shared" si="4"/>
        <v>76543210</v>
      </c>
      <c r="W10" s="9">
        <f t="shared" si="5"/>
        <v>0</v>
      </c>
      <c r="X10" s="9">
        <f t="shared" si="13"/>
        <v>0</v>
      </c>
      <c r="Y10" s="9">
        <f t="shared" si="14"/>
        <v>92598967</v>
      </c>
      <c r="Z10" s="10">
        <f t="shared" si="6"/>
        <v>1.0134623558998603</v>
      </c>
      <c r="AA10" s="4">
        <f t="shared" si="7"/>
        <v>0</v>
      </c>
      <c r="AB10" s="4">
        <f t="shared" si="8"/>
        <v>0</v>
      </c>
      <c r="AC10" s="4">
        <f t="shared" si="9"/>
        <v>4572226.099999994</v>
      </c>
      <c r="AD10" s="4">
        <f t="shared" si="10"/>
        <v>50256689.099999994</v>
      </c>
    </row>
    <row r="11" spans="1:30">
      <c r="A11" t="s">
        <v>92</v>
      </c>
      <c r="B11" s="37" t="s">
        <v>22</v>
      </c>
      <c r="C11" s="8">
        <f t="shared" si="15"/>
        <v>10</v>
      </c>
      <c r="E11" s="6">
        <f t="shared" si="0"/>
        <v>130882553</v>
      </c>
      <c r="F11" s="6">
        <f t="shared" si="1"/>
        <v>130871717</v>
      </c>
      <c r="G11" s="7">
        <f t="shared" si="11"/>
        <v>0.99991720821643815</v>
      </c>
      <c r="H11" s="5" t="s">
        <v>93</v>
      </c>
      <c r="I11" s="5">
        <v>13</v>
      </c>
      <c r="J11" s="5">
        <f t="shared" si="16"/>
        <v>190</v>
      </c>
      <c r="K11" s="12">
        <v>0</v>
      </c>
      <c r="L11" s="4">
        <v>54330074</v>
      </c>
      <c r="M11" s="4">
        <v>54328507</v>
      </c>
      <c r="N11" s="4">
        <v>76552479</v>
      </c>
      <c r="O11" s="4">
        <v>76543210</v>
      </c>
      <c r="P11" s="2">
        <v>21100005</v>
      </c>
      <c r="R11" s="2">
        <v>90132374</v>
      </c>
      <c r="S11" s="2">
        <v>76543210</v>
      </c>
      <c r="T11" s="2">
        <f t="shared" si="2"/>
        <v>187775589</v>
      </c>
      <c r="U11" s="9">
        <f t="shared" si="3"/>
        <v>10550002.5</v>
      </c>
      <c r="V11" s="9">
        <f t="shared" si="4"/>
        <v>0</v>
      </c>
      <c r="W11" s="9">
        <f t="shared" si="5"/>
        <v>90132374</v>
      </c>
      <c r="X11" s="9">
        <f t="shared" si="13"/>
        <v>0</v>
      </c>
      <c r="Y11" s="9">
        <f t="shared" si="14"/>
        <v>100682376.5</v>
      </c>
      <c r="Z11" s="10">
        <f t="shared" si="6"/>
        <v>0.76925743112605693</v>
      </c>
      <c r="AA11" s="4">
        <f t="shared" si="7"/>
        <v>0</v>
      </c>
      <c r="AB11" s="4">
        <f t="shared" si="8"/>
        <v>0</v>
      </c>
      <c r="AC11" s="4">
        <f t="shared" si="9"/>
        <v>0</v>
      </c>
      <c r="AD11" s="4">
        <f t="shared" si="10"/>
        <v>10836</v>
      </c>
    </row>
    <row r="12" spans="1:30">
      <c r="A12" t="s">
        <v>92</v>
      </c>
      <c r="B12" s="37" t="s">
        <v>23</v>
      </c>
      <c r="C12" s="8">
        <f t="shared" si="15"/>
        <v>11</v>
      </c>
      <c r="E12" s="6">
        <f t="shared" si="0"/>
        <v>113574907</v>
      </c>
      <c r="F12" s="6">
        <f t="shared" si="1"/>
        <v>13284.521919999999</v>
      </c>
      <c r="G12" s="7">
        <f t="shared" si="11"/>
        <v>1.1696705082928221E-4</v>
      </c>
      <c r="H12" s="5">
        <v>2</v>
      </c>
      <c r="I12" s="5">
        <v>6</v>
      </c>
      <c r="J12" s="5">
        <f t="shared" si="16"/>
        <v>29</v>
      </c>
      <c r="K12" s="12">
        <f t="shared" si="12"/>
        <v>1892915.1166666667</v>
      </c>
      <c r="L12" s="4">
        <v>67892510</v>
      </c>
      <c r="M12" s="4">
        <v>9630.2098399999995</v>
      </c>
      <c r="N12" s="4">
        <v>45682397</v>
      </c>
      <c r="O12" s="4">
        <v>3654.3120800000002</v>
      </c>
      <c r="R12" s="2">
        <v>98771665</v>
      </c>
      <c r="S12" s="2">
        <v>45678901</v>
      </c>
      <c r="T12" s="2">
        <f t="shared" si="2"/>
        <v>144450566</v>
      </c>
      <c r="U12" s="9">
        <f t="shared" si="3"/>
        <v>0</v>
      </c>
      <c r="V12" s="9">
        <f t="shared" si="4"/>
        <v>0</v>
      </c>
      <c r="W12" s="9">
        <f t="shared" si="5"/>
        <v>98771665</v>
      </c>
      <c r="X12" s="9">
        <f t="shared" si="13"/>
        <v>0</v>
      </c>
      <c r="Y12" s="9">
        <f t="shared" si="14"/>
        <v>98771665</v>
      </c>
      <c r="Z12" s="10">
        <f t="shared" si="6"/>
        <v>0.869660980660103</v>
      </c>
      <c r="AA12" s="4">
        <f t="shared" si="7"/>
        <v>7936958.968080001</v>
      </c>
      <c r="AB12" s="4">
        <f t="shared" si="8"/>
        <v>22701696.878080003</v>
      </c>
      <c r="AC12" s="4">
        <f t="shared" si="9"/>
        <v>56774168.978079997</v>
      </c>
      <c r="AD12" s="4">
        <f t="shared" si="10"/>
        <v>113561622.47808</v>
      </c>
    </row>
    <row r="13" spans="1:30">
      <c r="A13" t="s">
        <v>92</v>
      </c>
      <c r="B13" s="37" t="s">
        <v>26</v>
      </c>
      <c r="C13" s="8">
        <f t="shared" si="15"/>
        <v>12</v>
      </c>
      <c r="D13" s="8">
        <v>2</v>
      </c>
      <c r="E13" s="6">
        <f t="shared" si="0"/>
        <v>108654800</v>
      </c>
      <c r="F13" s="6">
        <f t="shared" si="1"/>
        <v>5439499.8000000007</v>
      </c>
      <c r="G13" s="7">
        <f t="shared" si="11"/>
        <v>5.0062213542337759E-2</v>
      </c>
      <c r="H13" s="5">
        <v>2</v>
      </c>
      <c r="I13" s="5">
        <v>7</v>
      </c>
      <c r="J13" s="5">
        <f t="shared" si="16"/>
        <v>69</v>
      </c>
      <c r="K13" s="12">
        <f t="shared" si="12"/>
        <v>1810913.3333333333</v>
      </c>
      <c r="L13" s="4">
        <v>43216490</v>
      </c>
      <c r="M13" s="4">
        <v>2167894.35</v>
      </c>
      <c r="N13" s="4">
        <v>65438310</v>
      </c>
      <c r="O13" s="4">
        <v>3271605.45</v>
      </c>
      <c r="P13" s="2">
        <v>23458197</v>
      </c>
      <c r="Q13" s="2">
        <v>65432109</v>
      </c>
      <c r="S13" s="2">
        <v>65432109</v>
      </c>
      <c r="T13" s="2">
        <f t="shared" si="2"/>
        <v>154322415</v>
      </c>
      <c r="U13" s="9">
        <f t="shared" si="3"/>
        <v>11729098.5</v>
      </c>
      <c r="V13" s="9">
        <f t="shared" si="4"/>
        <v>65432109</v>
      </c>
      <c r="W13" s="9">
        <f t="shared" si="5"/>
        <v>0</v>
      </c>
      <c r="X13" s="9">
        <f t="shared" si="13"/>
        <v>0</v>
      </c>
      <c r="Y13" s="9">
        <f t="shared" si="14"/>
        <v>77161207.5</v>
      </c>
      <c r="Z13" s="10">
        <f t="shared" si="6"/>
        <v>0.71015001178042758</v>
      </c>
      <c r="AA13" s="4">
        <f t="shared" si="7"/>
        <v>2166336.2000000002</v>
      </c>
      <c r="AB13" s="4">
        <f t="shared" si="8"/>
        <v>16291460.199999999</v>
      </c>
      <c r="AC13" s="4">
        <f t="shared" si="9"/>
        <v>48887900.200000003</v>
      </c>
      <c r="AD13" s="4">
        <f t="shared" si="10"/>
        <v>103215300.2</v>
      </c>
    </row>
    <row r="14" spans="1:30">
      <c r="A14" t="s">
        <v>92</v>
      </c>
      <c r="B14" s="37" t="s">
        <v>27</v>
      </c>
      <c r="C14" s="8">
        <f t="shared" si="15"/>
        <v>13</v>
      </c>
      <c r="E14" s="6">
        <f t="shared" si="0"/>
        <v>135700223</v>
      </c>
      <c r="F14" s="6">
        <f t="shared" si="1"/>
        <v>51712714.359999999</v>
      </c>
      <c r="G14" s="7">
        <f t="shared" si="11"/>
        <v>0.38108054074457931</v>
      </c>
      <c r="H14" s="5">
        <v>1</v>
      </c>
      <c r="I14" s="5">
        <v>10</v>
      </c>
      <c r="J14" s="5">
        <f t="shared" si="16"/>
        <v>99</v>
      </c>
      <c r="K14" s="12">
        <f t="shared" si="12"/>
        <v>2261670.3833333333</v>
      </c>
      <c r="L14" s="4">
        <v>78904919</v>
      </c>
      <c r="M14" s="4">
        <v>42626472.439999998</v>
      </c>
      <c r="N14" s="4">
        <v>56795304</v>
      </c>
      <c r="O14" s="4">
        <v>9086241.9199999999</v>
      </c>
      <c r="Q14" s="2">
        <v>78901234</v>
      </c>
      <c r="S14" s="2">
        <v>56789012</v>
      </c>
      <c r="T14" s="2">
        <f t="shared" si="2"/>
        <v>135690246</v>
      </c>
      <c r="U14" s="9">
        <f t="shared" si="3"/>
        <v>0</v>
      </c>
      <c r="V14" s="9">
        <f t="shared" si="4"/>
        <v>78901234</v>
      </c>
      <c r="W14" s="9">
        <f t="shared" si="5"/>
        <v>0</v>
      </c>
      <c r="X14" s="9">
        <f t="shared" si="13"/>
        <v>0</v>
      </c>
      <c r="Y14" s="9">
        <f t="shared" si="14"/>
        <v>78901234</v>
      </c>
      <c r="Z14" s="10">
        <f t="shared" si="6"/>
        <v>0.58143776226513644</v>
      </c>
      <c r="AA14" s="4">
        <f t="shared" si="7"/>
        <v>0</v>
      </c>
      <c r="AB14" s="4">
        <f t="shared" si="8"/>
        <v>0</v>
      </c>
      <c r="AC14" s="4">
        <f t="shared" si="9"/>
        <v>16137397.140000001</v>
      </c>
      <c r="AD14" s="4">
        <f t="shared" si="10"/>
        <v>83987508.640000001</v>
      </c>
    </row>
    <row r="15" spans="1:30">
      <c r="A15" t="s">
        <v>92</v>
      </c>
      <c r="B15" s="37" t="s">
        <v>28</v>
      </c>
      <c r="C15" s="8">
        <f t="shared" si="15"/>
        <v>14</v>
      </c>
      <c r="D15" s="8">
        <v>4</v>
      </c>
      <c r="E15" s="6">
        <f t="shared" si="0"/>
        <v>86446341</v>
      </c>
      <c r="F15" s="6">
        <f t="shared" si="1"/>
        <v>38901904.300000004</v>
      </c>
      <c r="G15" s="7">
        <f t="shared" si="11"/>
        <v>0.45001215609576817</v>
      </c>
      <c r="H15" s="5" t="s">
        <v>93</v>
      </c>
      <c r="I15" s="5">
        <v>11</v>
      </c>
      <c r="J15" s="5">
        <f t="shared" si="16"/>
        <v>131</v>
      </c>
      <c r="K15" s="12">
        <f t="shared" si="12"/>
        <v>1440772.35</v>
      </c>
      <c r="L15" s="4">
        <v>32119589</v>
      </c>
      <c r="M15" s="4">
        <v>14457410.200000001</v>
      </c>
      <c r="N15" s="4">
        <v>54326752</v>
      </c>
      <c r="O15" s="4">
        <v>24444494.100000001</v>
      </c>
      <c r="P15" s="2">
        <v>45687957</v>
      </c>
      <c r="S15" s="2">
        <v>54321098</v>
      </c>
      <c r="T15" s="2">
        <f t="shared" si="2"/>
        <v>100009055</v>
      </c>
      <c r="U15" s="9">
        <f t="shared" si="3"/>
        <v>22843978.5</v>
      </c>
      <c r="V15" s="9">
        <f t="shared" si="4"/>
        <v>0</v>
      </c>
      <c r="W15" s="9">
        <f t="shared" si="5"/>
        <v>0</v>
      </c>
      <c r="X15" s="9">
        <f t="shared" si="13"/>
        <v>0</v>
      </c>
      <c r="Y15" s="9">
        <f t="shared" si="14"/>
        <v>22843978.5</v>
      </c>
      <c r="Z15" s="10">
        <f t="shared" si="6"/>
        <v>0.26425616441070654</v>
      </c>
      <c r="AA15" s="4">
        <f t="shared" si="7"/>
        <v>0</v>
      </c>
      <c r="AB15" s="4">
        <f t="shared" si="8"/>
        <v>0</v>
      </c>
      <c r="AC15" s="4">
        <f t="shared" si="9"/>
        <v>4321266.1999999955</v>
      </c>
      <c r="AD15" s="4">
        <f t="shared" si="10"/>
        <v>47544436.699999996</v>
      </c>
    </row>
    <row r="16" spans="1:30">
      <c r="A16" t="s">
        <v>92</v>
      </c>
      <c r="B16" s="37" t="s">
        <v>29</v>
      </c>
      <c r="C16" s="8">
        <f t="shared" si="15"/>
        <v>15</v>
      </c>
      <c r="E16" s="6">
        <f t="shared" si="0"/>
        <v>156918161</v>
      </c>
      <c r="F16" s="6">
        <f t="shared" si="1"/>
        <v>156908992</v>
      </c>
      <c r="G16" s="7">
        <f t="shared" si="11"/>
        <v>0.99994156826755065</v>
      </c>
      <c r="H16" s="5" t="s">
        <v>93</v>
      </c>
      <c r="I16" s="5">
        <v>13</v>
      </c>
      <c r="J16" s="5">
        <f t="shared" si="16"/>
        <v>192</v>
      </c>
      <c r="K16" s="12">
        <v>0</v>
      </c>
      <c r="L16" s="4">
        <v>89018694</v>
      </c>
      <c r="M16" s="4">
        <v>89018869</v>
      </c>
      <c r="N16" s="4">
        <v>67899467</v>
      </c>
      <c r="O16" s="4">
        <v>67890123</v>
      </c>
      <c r="R16" s="2">
        <v>12348752</v>
      </c>
      <c r="S16" s="2">
        <v>67890123</v>
      </c>
      <c r="T16" s="2">
        <f t="shared" si="2"/>
        <v>80238875</v>
      </c>
      <c r="U16" s="9">
        <f t="shared" si="3"/>
        <v>0</v>
      </c>
      <c r="V16" s="9">
        <f t="shared" si="4"/>
        <v>0</v>
      </c>
      <c r="W16" s="9">
        <f t="shared" si="5"/>
        <v>12348752</v>
      </c>
      <c r="X16" s="9">
        <f t="shared" si="13"/>
        <v>0</v>
      </c>
      <c r="Y16" s="9">
        <f t="shared" si="14"/>
        <v>12348752</v>
      </c>
      <c r="Z16" s="10">
        <f t="shared" si="6"/>
        <v>7.8695492741595416E-2</v>
      </c>
      <c r="AA16" s="4">
        <f t="shared" si="7"/>
        <v>0</v>
      </c>
      <c r="AB16" s="4">
        <f t="shared" si="8"/>
        <v>0</v>
      </c>
      <c r="AC16" s="4">
        <f t="shared" si="9"/>
        <v>0</v>
      </c>
      <c r="AD16" s="4">
        <f t="shared" si="10"/>
        <v>9169</v>
      </c>
    </row>
    <row r="17" spans="1:30">
      <c r="A17" t="s">
        <v>92</v>
      </c>
      <c r="B17" s="37" t="s">
        <v>30</v>
      </c>
      <c r="C17" s="8">
        <f t="shared" si="15"/>
        <v>16</v>
      </c>
      <c r="D17" s="8">
        <v>1</v>
      </c>
      <c r="E17" s="6">
        <f t="shared" si="0"/>
        <v>64322223</v>
      </c>
      <c r="F17" s="6">
        <f t="shared" si="1"/>
        <v>6197.7801600000003</v>
      </c>
      <c r="G17" s="7">
        <f t="shared" si="11"/>
        <v>9.6355192201612815E-5</v>
      </c>
      <c r="H17" s="5">
        <v>1</v>
      </c>
      <c r="I17" s="5">
        <v>6</v>
      </c>
      <c r="J17" s="5">
        <f t="shared" si="16"/>
        <v>31</v>
      </c>
      <c r="K17" s="12">
        <f t="shared" si="12"/>
        <v>1072037.05</v>
      </c>
      <c r="L17" s="4">
        <v>21107272</v>
      </c>
      <c r="M17" s="4">
        <v>2740.9012000000002</v>
      </c>
      <c r="N17" s="4">
        <v>43214951</v>
      </c>
      <c r="O17" s="4">
        <v>3456.8789600000005</v>
      </c>
      <c r="P17" s="2">
        <v>12353448</v>
      </c>
      <c r="S17" s="2">
        <v>43210987</v>
      </c>
      <c r="T17" s="2">
        <f t="shared" si="2"/>
        <v>55564435</v>
      </c>
      <c r="U17" s="9">
        <f t="shared" si="3"/>
        <v>6176724</v>
      </c>
      <c r="V17" s="9">
        <f t="shared" si="4"/>
        <v>0</v>
      </c>
      <c r="W17" s="9">
        <f t="shared" si="5"/>
        <v>0</v>
      </c>
      <c r="X17" s="9">
        <f t="shared" si="13"/>
        <v>0</v>
      </c>
      <c r="Y17" s="9">
        <f t="shared" si="14"/>
        <v>6176724</v>
      </c>
      <c r="Z17" s="10">
        <f t="shared" si="6"/>
        <v>9.6027837843850633E-2</v>
      </c>
      <c r="AA17" s="4">
        <f t="shared" si="7"/>
        <v>4496357.8298400007</v>
      </c>
      <c r="AB17" s="4">
        <f t="shared" si="8"/>
        <v>12858246.819840001</v>
      </c>
      <c r="AC17" s="4">
        <f t="shared" si="9"/>
        <v>32154913.719840001</v>
      </c>
      <c r="AD17" s="4">
        <f t="shared" si="10"/>
        <v>64316025.219839998</v>
      </c>
    </row>
    <row r="18" spans="1:30">
      <c r="A18" t="s">
        <v>92</v>
      </c>
      <c r="B18" s="37" t="s">
        <v>31</v>
      </c>
      <c r="C18" s="8">
        <f t="shared" si="15"/>
        <v>17</v>
      </c>
      <c r="E18" s="6">
        <f t="shared" si="0"/>
        <v>169037564</v>
      </c>
      <c r="F18" s="6">
        <f t="shared" si="1"/>
        <v>8454242.5</v>
      </c>
      <c r="G18" s="7">
        <f t="shared" si="11"/>
        <v>5.0013986831944642E-2</v>
      </c>
      <c r="H18" s="5">
        <v>2</v>
      </c>
      <c r="I18" s="5">
        <v>8</v>
      </c>
      <c r="J18" s="5">
        <f t="shared" si="16"/>
        <v>71</v>
      </c>
      <c r="K18" s="12">
        <f t="shared" si="12"/>
        <v>2817292.7333333334</v>
      </c>
      <c r="L18" s="4">
        <v>90132752</v>
      </c>
      <c r="M18" s="4">
        <v>4509180.8</v>
      </c>
      <c r="N18" s="4">
        <v>78904812</v>
      </c>
      <c r="O18" s="4">
        <v>3945061.7</v>
      </c>
      <c r="R18" s="2">
        <v>34569142</v>
      </c>
      <c r="S18" s="2">
        <v>78901234</v>
      </c>
      <c r="T18" s="2">
        <f t="shared" si="2"/>
        <v>113470376</v>
      </c>
      <c r="U18" s="9">
        <f t="shared" si="3"/>
        <v>0</v>
      </c>
      <c r="V18" s="9">
        <f t="shared" si="4"/>
        <v>0</v>
      </c>
      <c r="W18" s="9">
        <f t="shared" si="5"/>
        <v>34569142</v>
      </c>
      <c r="X18" s="9">
        <f t="shared" si="13"/>
        <v>0</v>
      </c>
      <c r="Y18" s="9">
        <f t="shared" si="14"/>
        <v>34569142</v>
      </c>
      <c r="Z18" s="10">
        <f t="shared" si="6"/>
        <v>0.20450568016940898</v>
      </c>
      <c r="AA18" s="4">
        <f t="shared" si="7"/>
        <v>3378386.9800000004</v>
      </c>
      <c r="AB18" s="4">
        <f t="shared" si="8"/>
        <v>25353270.300000004</v>
      </c>
      <c r="AC18" s="4">
        <f t="shared" si="9"/>
        <v>76064539.5</v>
      </c>
      <c r="AD18" s="4">
        <f t="shared" si="10"/>
        <v>160583321.5</v>
      </c>
    </row>
    <row r="19" spans="1:30">
      <c r="A19" t="s">
        <v>92</v>
      </c>
      <c r="B19" s="37" t="s">
        <v>32</v>
      </c>
      <c r="C19" s="8">
        <f t="shared" si="15"/>
        <v>18</v>
      </c>
      <c r="D19" s="8">
        <v>3</v>
      </c>
      <c r="E19" s="6">
        <f t="shared" si="0"/>
        <v>43105648</v>
      </c>
      <c r="F19" s="6">
        <f t="shared" si="1"/>
        <v>6901865.8000000007</v>
      </c>
      <c r="G19" s="7">
        <f t="shared" si="11"/>
        <v>0.16011511530925138</v>
      </c>
      <c r="H19" s="5" t="s">
        <v>94</v>
      </c>
      <c r="I19" s="5">
        <v>10</v>
      </c>
      <c r="J19" s="5">
        <f t="shared" si="16"/>
        <v>101</v>
      </c>
      <c r="K19" s="12">
        <v>0</v>
      </c>
      <c r="L19" s="4">
        <v>10992965</v>
      </c>
      <c r="M19" s="4">
        <v>1764285.6400000001</v>
      </c>
      <c r="N19" s="4">
        <v>32112683</v>
      </c>
      <c r="O19" s="4">
        <v>5137580.16</v>
      </c>
      <c r="P19" s="2">
        <v>76552279</v>
      </c>
      <c r="S19" s="2">
        <v>32109876</v>
      </c>
      <c r="T19" s="2">
        <f t="shared" si="2"/>
        <v>108662155</v>
      </c>
      <c r="U19" s="9">
        <f t="shared" si="3"/>
        <v>38276139.5</v>
      </c>
      <c r="V19" s="9">
        <f t="shared" si="4"/>
        <v>0</v>
      </c>
      <c r="W19" s="9">
        <f t="shared" si="5"/>
        <v>0</v>
      </c>
      <c r="X19" s="9">
        <f t="shared" si="13"/>
        <v>0</v>
      </c>
      <c r="Y19" s="9">
        <f t="shared" si="14"/>
        <v>38276139.5</v>
      </c>
      <c r="Z19" s="10">
        <f t="shared" si="6"/>
        <v>0.88796112054735843</v>
      </c>
      <c r="AA19" s="4">
        <f t="shared" si="7"/>
        <v>0</v>
      </c>
      <c r="AB19" s="4">
        <f t="shared" si="8"/>
        <v>1719263.7999999989</v>
      </c>
      <c r="AC19" s="4">
        <f t="shared" si="9"/>
        <v>14650958.199999999</v>
      </c>
      <c r="AD19" s="4">
        <f t="shared" si="10"/>
        <v>36203782.200000003</v>
      </c>
    </row>
    <row r="20" spans="1:30">
      <c r="A20" t="s">
        <v>92</v>
      </c>
      <c r="B20" s="37" t="s">
        <v>33</v>
      </c>
      <c r="C20" s="8">
        <f t="shared" si="15"/>
        <v>19</v>
      </c>
      <c r="D20" s="8">
        <v>4</v>
      </c>
      <c r="E20" s="6">
        <f t="shared" si="0"/>
        <v>101374674</v>
      </c>
      <c r="F20" s="6">
        <f t="shared" si="1"/>
        <v>25615921.350000001</v>
      </c>
      <c r="G20" s="7">
        <f t="shared" si="11"/>
        <v>0.25268561011599405</v>
      </c>
      <c r="H20" s="5">
        <v>2</v>
      </c>
      <c r="I20" s="5">
        <v>11</v>
      </c>
      <c r="J20" s="5">
        <f t="shared" si="16"/>
        <v>133</v>
      </c>
      <c r="K20" s="12">
        <v>0</v>
      </c>
      <c r="L20" s="4">
        <v>12354986</v>
      </c>
      <c r="M20" s="4">
        <v>5560366.1000000006</v>
      </c>
      <c r="N20" s="4">
        <v>89019688</v>
      </c>
      <c r="O20" s="4">
        <v>20055555.25</v>
      </c>
      <c r="Q20" s="2">
        <v>12345678</v>
      </c>
      <c r="S20" s="2">
        <v>89012345</v>
      </c>
      <c r="T20" s="2">
        <f t="shared" si="2"/>
        <v>101358023</v>
      </c>
      <c r="U20" s="9">
        <f t="shared" si="3"/>
        <v>0</v>
      </c>
      <c r="V20" s="9">
        <f t="shared" si="4"/>
        <v>12345678</v>
      </c>
      <c r="W20" s="9">
        <f t="shared" si="5"/>
        <v>0</v>
      </c>
      <c r="X20" s="9">
        <f t="shared" si="13"/>
        <v>0</v>
      </c>
      <c r="Y20" s="9">
        <f t="shared" si="14"/>
        <v>12345678</v>
      </c>
      <c r="Z20" s="10">
        <f t="shared" si="6"/>
        <v>0.12178266536275126</v>
      </c>
      <c r="AA20" s="4">
        <f t="shared" si="7"/>
        <v>0</v>
      </c>
      <c r="AB20" s="4">
        <f t="shared" si="8"/>
        <v>0</v>
      </c>
      <c r="AC20" s="4">
        <f t="shared" si="9"/>
        <v>25071415.649999999</v>
      </c>
      <c r="AD20" s="4">
        <f t="shared" si="10"/>
        <v>75758752.650000006</v>
      </c>
    </row>
    <row r="21" spans="1:30">
      <c r="A21" t="s">
        <v>92</v>
      </c>
      <c r="B21" s="37" t="s">
        <v>36</v>
      </c>
      <c r="C21" s="8">
        <f t="shared" si="15"/>
        <v>20</v>
      </c>
      <c r="D21" s="8">
        <v>5</v>
      </c>
      <c r="E21" s="6">
        <f t="shared" si="0"/>
        <v>119880058</v>
      </c>
      <c r="F21" s="6">
        <f t="shared" si="1"/>
        <v>119871087</v>
      </c>
      <c r="G21" s="7">
        <f t="shared" si="11"/>
        <v>0.99992516686970567</v>
      </c>
      <c r="H21" s="5" t="s">
        <v>93</v>
      </c>
      <c r="I21" s="5">
        <v>13</v>
      </c>
      <c r="J21" s="5">
        <f t="shared" si="16"/>
        <v>194</v>
      </c>
      <c r="K21" s="12">
        <v>0</v>
      </c>
      <c r="L21" s="4">
        <v>98772588</v>
      </c>
      <c r="M21" s="4">
        <v>98772322</v>
      </c>
      <c r="N21" s="4">
        <v>21107470</v>
      </c>
      <c r="O21" s="4">
        <v>21098765</v>
      </c>
      <c r="R21" s="2">
        <v>65437975</v>
      </c>
      <c r="S21" s="2">
        <v>21098765</v>
      </c>
      <c r="T21" s="2">
        <f t="shared" si="2"/>
        <v>86536740</v>
      </c>
      <c r="U21" s="9">
        <f t="shared" si="3"/>
        <v>0</v>
      </c>
      <c r="V21" s="9">
        <f t="shared" si="4"/>
        <v>0</v>
      </c>
      <c r="W21" s="9">
        <f t="shared" si="5"/>
        <v>65437975</v>
      </c>
      <c r="X21" s="9">
        <f t="shared" si="13"/>
        <v>0</v>
      </c>
      <c r="Y21" s="9">
        <f t="shared" si="14"/>
        <v>65437975</v>
      </c>
      <c r="Z21" s="10">
        <f t="shared" si="6"/>
        <v>0.54586205655656261</v>
      </c>
      <c r="AA21" s="4">
        <f t="shared" si="7"/>
        <v>0</v>
      </c>
      <c r="AB21" s="4">
        <f t="shared" si="8"/>
        <v>0</v>
      </c>
      <c r="AC21" s="4">
        <f t="shared" si="9"/>
        <v>0</v>
      </c>
      <c r="AD21" s="4">
        <f t="shared" si="10"/>
        <v>8971</v>
      </c>
    </row>
    <row r="22" spans="1:30">
      <c r="A22" t="s">
        <v>92</v>
      </c>
      <c r="B22" s="37" t="s">
        <v>37</v>
      </c>
      <c r="C22" s="8">
        <f t="shared" si="15"/>
        <v>21</v>
      </c>
      <c r="D22" s="8">
        <v>1</v>
      </c>
      <c r="E22" s="6">
        <f t="shared" si="0"/>
        <v>113597995</v>
      </c>
      <c r="F22" s="6">
        <f t="shared" si="1"/>
        <v>17414.419600000001</v>
      </c>
      <c r="G22" s="7">
        <f t="shared" si="11"/>
        <v>1.5329865285034302E-4</v>
      </c>
      <c r="H22" s="5">
        <v>1</v>
      </c>
      <c r="I22" s="5">
        <v>5</v>
      </c>
      <c r="J22" s="5">
        <f t="shared" si="16"/>
        <v>33</v>
      </c>
      <c r="K22" s="12">
        <f t="shared" si="12"/>
        <v>1893299.9166666667</v>
      </c>
      <c r="L22" s="4">
        <v>23466491</v>
      </c>
      <c r="M22" s="4">
        <v>10204.54312</v>
      </c>
      <c r="N22" s="4">
        <v>90131504</v>
      </c>
      <c r="O22" s="4">
        <v>7209.8764800000008</v>
      </c>
      <c r="P22" s="2">
        <v>56796621</v>
      </c>
      <c r="R22" s="2">
        <v>78908357</v>
      </c>
      <c r="S22" s="2">
        <v>90123456</v>
      </c>
      <c r="T22" s="2">
        <f t="shared" si="2"/>
        <v>225828434</v>
      </c>
      <c r="U22" s="9">
        <f t="shared" si="3"/>
        <v>28398310.5</v>
      </c>
      <c r="V22" s="9">
        <f t="shared" si="4"/>
        <v>0</v>
      </c>
      <c r="W22" s="9">
        <f t="shared" si="5"/>
        <v>78908357</v>
      </c>
      <c r="X22" s="9">
        <f t="shared" si="13"/>
        <v>0</v>
      </c>
      <c r="Y22" s="9">
        <f t="shared" si="14"/>
        <v>107306667.5</v>
      </c>
      <c r="Z22" s="10">
        <f t="shared" si="6"/>
        <v>0.94461761847117109</v>
      </c>
      <c r="AA22" s="4">
        <f t="shared" si="7"/>
        <v>7934445.2304000007</v>
      </c>
      <c r="AB22" s="4">
        <f t="shared" si="8"/>
        <v>22702184.580400001</v>
      </c>
      <c r="AC22" s="4">
        <f t="shared" si="9"/>
        <v>56781583.080399998</v>
      </c>
      <c r="AD22" s="4">
        <f t="shared" si="10"/>
        <v>113580580.5804</v>
      </c>
    </row>
    <row r="23" spans="1:30">
      <c r="A23" t="s">
        <v>92</v>
      </c>
      <c r="B23" s="37" t="s">
        <v>38</v>
      </c>
      <c r="C23" s="8">
        <f t="shared" si="15"/>
        <v>22</v>
      </c>
      <c r="E23" s="6">
        <f t="shared" si="0"/>
        <v>98652232</v>
      </c>
      <c r="F23" s="6">
        <f t="shared" si="1"/>
        <v>4935729.75</v>
      </c>
      <c r="G23" s="7">
        <f t="shared" si="11"/>
        <v>5.0031607495712817E-2</v>
      </c>
      <c r="H23" s="5">
        <v>2</v>
      </c>
      <c r="I23" s="5">
        <v>8</v>
      </c>
      <c r="J23" s="5">
        <f t="shared" si="16"/>
        <v>73</v>
      </c>
      <c r="K23" s="12">
        <f t="shared" si="12"/>
        <v>1644203.8666666667</v>
      </c>
      <c r="L23" s="4">
        <v>87663415</v>
      </c>
      <c r="M23" s="4">
        <v>4386347.05</v>
      </c>
      <c r="N23" s="4">
        <v>10988817</v>
      </c>
      <c r="O23" s="4">
        <v>549382.70000000007</v>
      </c>
      <c r="S23" s="2">
        <v>87654321</v>
      </c>
      <c r="T23" s="2">
        <f t="shared" si="2"/>
        <v>87654321</v>
      </c>
      <c r="U23" s="9">
        <f t="shared" si="3"/>
        <v>0</v>
      </c>
      <c r="V23" s="9">
        <f t="shared" si="4"/>
        <v>0</v>
      </c>
      <c r="W23" s="9">
        <f t="shared" si="5"/>
        <v>0</v>
      </c>
      <c r="X23" s="9">
        <f t="shared" si="13"/>
        <v>0</v>
      </c>
      <c r="Y23" s="9">
        <f t="shared" si="14"/>
        <v>0</v>
      </c>
      <c r="Z23" s="10">
        <f t="shared" si="6"/>
        <v>0</v>
      </c>
      <c r="AA23" s="4">
        <f t="shared" si="7"/>
        <v>1969926.4900000002</v>
      </c>
      <c r="AB23" s="4">
        <f t="shared" si="8"/>
        <v>14794716.650000002</v>
      </c>
      <c r="AC23" s="4">
        <f t="shared" si="9"/>
        <v>44390386.25</v>
      </c>
      <c r="AD23" s="4">
        <f t="shared" si="10"/>
        <v>93716502.25</v>
      </c>
    </row>
    <row r="24" spans="1:30">
      <c r="A24" t="s">
        <v>92</v>
      </c>
      <c r="B24" s="37" t="s">
        <v>39</v>
      </c>
      <c r="C24" s="8">
        <f t="shared" si="15"/>
        <v>23</v>
      </c>
      <c r="E24" s="6">
        <f t="shared" si="0"/>
        <v>46927266</v>
      </c>
      <c r="F24" s="6">
        <f t="shared" si="1"/>
        <v>7515868.8800000008</v>
      </c>
      <c r="G24" s="7">
        <f t="shared" si="11"/>
        <v>0.16015995647391862</v>
      </c>
      <c r="H24" s="5" t="s">
        <v>95</v>
      </c>
      <c r="I24" s="5">
        <v>10</v>
      </c>
      <c r="J24" s="5">
        <f t="shared" si="16"/>
        <v>103</v>
      </c>
      <c r="K24" s="12">
        <f t="shared" si="12"/>
        <v>782121.1</v>
      </c>
      <c r="L24" s="4">
        <v>34574221</v>
      </c>
      <c r="M24" s="4">
        <v>5540560.4000000004</v>
      </c>
      <c r="N24" s="4">
        <v>12353045</v>
      </c>
      <c r="O24" s="4">
        <v>1975308.48</v>
      </c>
      <c r="S24" s="2">
        <v>12345678</v>
      </c>
      <c r="T24" s="2">
        <f t="shared" si="2"/>
        <v>12345678</v>
      </c>
      <c r="U24" s="9">
        <f t="shared" si="3"/>
        <v>0</v>
      </c>
      <c r="V24" s="9">
        <f t="shared" si="4"/>
        <v>0</v>
      </c>
      <c r="W24" s="9">
        <f t="shared" si="5"/>
        <v>0</v>
      </c>
      <c r="X24" s="9">
        <f t="shared" si="13"/>
        <v>0</v>
      </c>
      <c r="Y24" s="9">
        <f t="shared" si="14"/>
        <v>0</v>
      </c>
      <c r="Z24" s="10">
        <f t="shared" si="6"/>
        <v>0</v>
      </c>
      <c r="AA24" s="4">
        <f t="shared" si="7"/>
        <v>0</v>
      </c>
      <c r="AB24" s="4">
        <f t="shared" si="8"/>
        <v>1869584.3200000003</v>
      </c>
      <c r="AC24" s="4">
        <f t="shared" si="9"/>
        <v>15947764.119999999</v>
      </c>
      <c r="AD24" s="4">
        <f t="shared" si="10"/>
        <v>39411397.119999997</v>
      </c>
    </row>
    <row r="25" spans="1:30">
      <c r="A25" t="s">
        <v>92</v>
      </c>
      <c r="B25" s="37" t="s">
        <v>40</v>
      </c>
      <c r="C25" s="8">
        <f t="shared" si="15"/>
        <v>24</v>
      </c>
      <c r="D25" s="8">
        <v>4</v>
      </c>
      <c r="E25" s="6">
        <f t="shared" si="0"/>
        <v>175323165</v>
      </c>
      <c r="F25" s="6">
        <f t="shared" si="1"/>
        <v>78890680.900000006</v>
      </c>
      <c r="G25" s="7">
        <f t="shared" si="11"/>
        <v>0.44997294510397418</v>
      </c>
      <c r="H25" s="5" t="s">
        <v>94</v>
      </c>
      <c r="I25" s="5">
        <v>11</v>
      </c>
      <c r="J25" s="5">
        <f t="shared" si="16"/>
        <v>135</v>
      </c>
      <c r="K25" s="12">
        <f t="shared" si="12"/>
        <v>2922052.75</v>
      </c>
      <c r="L25" s="4">
        <v>76549106</v>
      </c>
      <c r="M25" s="4">
        <v>34446236.5</v>
      </c>
      <c r="N25" s="4">
        <v>98774059</v>
      </c>
      <c r="O25" s="4">
        <v>44444444.399999999</v>
      </c>
      <c r="P25" s="2">
        <v>76543210</v>
      </c>
      <c r="Q25" s="2">
        <v>87654321</v>
      </c>
      <c r="S25" s="2">
        <v>98765432</v>
      </c>
      <c r="T25" s="2">
        <f t="shared" si="2"/>
        <v>262962963</v>
      </c>
      <c r="U25" s="9">
        <f t="shared" si="3"/>
        <v>38271605</v>
      </c>
      <c r="V25" s="9">
        <f t="shared" si="4"/>
        <v>87654321</v>
      </c>
      <c r="W25" s="9">
        <f t="shared" si="5"/>
        <v>0</v>
      </c>
      <c r="X25" s="9">
        <f t="shared" si="13"/>
        <v>0</v>
      </c>
      <c r="Y25" s="9">
        <f t="shared" si="14"/>
        <v>125925926</v>
      </c>
      <c r="Z25" s="10">
        <f t="shared" si="6"/>
        <v>0.71825035784632341</v>
      </c>
      <c r="AA25" s="4">
        <f t="shared" si="7"/>
        <v>0</v>
      </c>
      <c r="AB25" s="4">
        <f t="shared" si="8"/>
        <v>0</v>
      </c>
      <c r="AC25" s="4">
        <f t="shared" si="9"/>
        <v>8770901.599999994</v>
      </c>
      <c r="AD25" s="4">
        <f t="shared" si="10"/>
        <v>96432484.099999994</v>
      </c>
    </row>
    <row r="26" spans="1:30">
      <c r="A26" t="s">
        <v>92</v>
      </c>
      <c r="B26" s="37" t="s">
        <v>43</v>
      </c>
      <c r="C26" s="8">
        <f t="shared" si="15"/>
        <v>25</v>
      </c>
      <c r="E26" s="6">
        <f t="shared" si="0"/>
        <v>69144318</v>
      </c>
      <c r="F26" s="6">
        <f t="shared" si="1"/>
        <v>69142376</v>
      </c>
      <c r="G26" s="7">
        <f t="shared" si="11"/>
        <v>0.99997191381654815</v>
      </c>
      <c r="H26" s="5" t="s">
        <v>93</v>
      </c>
      <c r="I26" s="5">
        <v>13</v>
      </c>
      <c r="J26" s="5">
        <f t="shared" si="16"/>
        <v>196</v>
      </c>
      <c r="K26" s="12">
        <v>0</v>
      </c>
      <c r="L26" s="4">
        <v>45682608</v>
      </c>
      <c r="M26" s="4">
        <v>45685587</v>
      </c>
      <c r="N26" s="4">
        <v>23461710</v>
      </c>
      <c r="O26" s="4">
        <v>23456789</v>
      </c>
      <c r="P26" s="2">
        <v>45678901</v>
      </c>
      <c r="R26" s="2">
        <v>23469008</v>
      </c>
      <c r="S26" s="2">
        <v>23456789</v>
      </c>
      <c r="T26" s="2">
        <f t="shared" si="2"/>
        <v>92604698</v>
      </c>
      <c r="U26" s="9">
        <f t="shared" si="3"/>
        <v>22839450.5</v>
      </c>
      <c r="V26" s="9">
        <f t="shared" si="4"/>
        <v>0</v>
      </c>
      <c r="W26" s="9">
        <f t="shared" si="5"/>
        <v>23469008</v>
      </c>
      <c r="X26" s="9">
        <f t="shared" si="13"/>
        <v>0</v>
      </c>
      <c r="Y26" s="9">
        <f t="shared" si="14"/>
        <v>46308458.5</v>
      </c>
      <c r="Z26" s="10">
        <f t="shared" si="6"/>
        <v>0.66973628259664086</v>
      </c>
      <c r="AA26" s="4">
        <f t="shared" si="7"/>
        <v>0</v>
      </c>
      <c r="AB26" s="4">
        <f t="shared" si="8"/>
        <v>0</v>
      </c>
      <c r="AC26" s="4">
        <f t="shared" si="9"/>
        <v>0</v>
      </c>
      <c r="AD26" s="4">
        <f t="shared" si="10"/>
        <v>1942</v>
      </c>
    </row>
    <row r="27" spans="1:30">
      <c r="A27" t="s">
        <v>92</v>
      </c>
      <c r="B27" s="37" t="s">
        <v>44</v>
      </c>
      <c r="C27" s="8">
        <f t="shared" si="15"/>
        <v>26</v>
      </c>
      <c r="E27" s="6">
        <f t="shared" si="0"/>
        <v>153101849</v>
      </c>
      <c r="F27" s="6">
        <f t="shared" si="1"/>
        <v>20200.914400000001</v>
      </c>
      <c r="G27" s="7">
        <f t="shared" si="11"/>
        <v>1.3194428762254858E-4</v>
      </c>
      <c r="H27" s="5">
        <v>1</v>
      </c>
      <c r="I27" s="5">
        <v>6</v>
      </c>
      <c r="J27" s="5">
        <f t="shared" si="16"/>
        <v>35</v>
      </c>
      <c r="K27" s="12">
        <f t="shared" si="12"/>
        <v>2551697.4833333334</v>
      </c>
      <c r="L27" s="4">
        <v>65438878</v>
      </c>
      <c r="M27" s="4">
        <v>13188.568719999999</v>
      </c>
      <c r="N27" s="4">
        <v>87662971</v>
      </c>
      <c r="O27" s="4">
        <v>7012.3456800000004</v>
      </c>
      <c r="R27" s="1">
        <v>76553264</v>
      </c>
      <c r="S27" s="2">
        <v>87654321</v>
      </c>
      <c r="T27" s="2">
        <f t="shared" si="2"/>
        <v>164207585</v>
      </c>
      <c r="U27" s="9">
        <f t="shared" si="3"/>
        <v>0</v>
      </c>
      <c r="V27" s="9">
        <f t="shared" si="4"/>
        <v>0</v>
      </c>
      <c r="W27" s="9">
        <f t="shared" si="5"/>
        <v>76553264</v>
      </c>
      <c r="X27" s="9">
        <f t="shared" si="13"/>
        <v>0</v>
      </c>
      <c r="Y27" s="9">
        <f t="shared" si="14"/>
        <v>76553264</v>
      </c>
      <c r="Z27" s="10">
        <f t="shared" si="6"/>
        <v>0.50001528067763568</v>
      </c>
      <c r="AA27" s="4">
        <f t="shared" si="7"/>
        <v>10696928.515600001</v>
      </c>
      <c r="AB27" s="4">
        <f t="shared" si="8"/>
        <v>30600168.885600001</v>
      </c>
      <c r="AC27" s="4">
        <f t="shared" si="9"/>
        <v>76530723.585600004</v>
      </c>
      <c r="AD27" s="4">
        <f t="shared" si="10"/>
        <v>153081648.08559999</v>
      </c>
    </row>
    <row r="28" spans="1:30">
      <c r="A28" t="s">
        <v>92</v>
      </c>
      <c r="B28" s="37" t="s">
        <v>45</v>
      </c>
      <c r="C28" s="8">
        <f t="shared" si="15"/>
        <v>27</v>
      </c>
      <c r="E28" s="6">
        <f t="shared" si="0"/>
        <v>91365049</v>
      </c>
      <c r="F28" s="6">
        <f t="shared" si="1"/>
        <v>4568956.0999999996</v>
      </c>
      <c r="G28" s="7">
        <f t="shared" si="11"/>
        <v>5.0007701522712472E-2</v>
      </c>
      <c r="H28" s="5">
        <v>2</v>
      </c>
      <c r="I28" s="5">
        <v>8</v>
      </c>
      <c r="J28" s="5">
        <f t="shared" si="16"/>
        <v>75</v>
      </c>
      <c r="K28" s="12">
        <f t="shared" si="12"/>
        <v>1522750.8166666667</v>
      </c>
      <c r="L28" s="4">
        <v>56791486</v>
      </c>
      <c r="M28" s="4">
        <v>2840561.6</v>
      </c>
      <c r="N28" s="4">
        <v>34573563</v>
      </c>
      <c r="O28" s="4">
        <v>1728394.5</v>
      </c>
      <c r="Q28" s="2">
        <v>56789012</v>
      </c>
      <c r="R28" s="2">
        <v>67897259</v>
      </c>
      <c r="S28" s="2">
        <v>34567890</v>
      </c>
      <c r="T28" s="2">
        <f t="shared" si="2"/>
        <v>159254161</v>
      </c>
      <c r="U28" s="9">
        <f t="shared" si="3"/>
        <v>0</v>
      </c>
      <c r="V28" s="9">
        <f t="shared" si="4"/>
        <v>56789012</v>
      </c>
      <c r="W28" s="9">
        <f t="shared" si="5"/>
        <v>67897259</v>
      </c>
      <c r="X28" s="9">
        <f t="shared" si="13"/>
        <v>0</v>
      </c>
      <c r="Y28" s="9">
        <f t="shared" si="14"/>
        <v>124686271</v>
      </c>
      <c r="Z28" s="10">
        <f t="shared" si="6"/>
        <v>1.3647042535926401</v>
      </c>
      <c r="AA28" s="4">
        <f t="shared" si="7"/>
        <v>1826597.330000001</v>
      </c>
      <c r="AB28" s="4">
        <f t="shared" si="8"/>
        <v>13704053.700000001</v>
      </c>
      <c r="AC28" s="4">
        <f t="shared" si="9"/>
        <v>41113568.399999999</v>
      </c>
      <c r="AD28" s="4">
        <f t="shared" si="10"/>
        <v>86796092.900000006</v>
      </c>
    </row>
    <row r="29" spans="1:30">
      <c r="A29" t="s">
        <v>92</v>
      </c>
      <c r="B29" s="37" t="s">
        <v>46</v>
      </c>
      <c r="C29" s="8">
        <f t="shared" si="15"/>
        <v>28</v>
      </c>
      <c r="D29" s="8">
        <v>3</v>
      </c>
      <c r="E29" s="6">
        <f t="shared" si="0"/>
        <v>130874114</v>
      </c>
      <c r="F29" s="6">
        <f t="shared" si="1"/>
        <v>20948082.280000001</v>
      </c>
      <c r="G29" s="7">
        <f t="shared" si="11"/>
        <v>0.16006283931748339</v>
      </c>
      <c r="H29" s="5" t="s">
        <v>95</v>
      </c>
      <c r="I29" s="5">
        <v>10</v>
      </c>
      <c r="J29" s="5">
        <f t="shared" si="16"/>
        <v>105</v>
      </c>
      <c r="K29" s="12">
        <f t="shared" si="12"/>
        <v>2181235.2333333334</v>
      </c>
      <c r="L29" s="4">
        <v>54325730</v>
      </c>
      <c r="M29" s="4">
        <v>8701168.6799999997</v>
      </c>
      <c r="N29" s="4">
        <v>76548384</v>
      </c>
      <c r="O29" s="4">
        <v>12246913.6</v>
      </c>
      <c r="P29" s="2">
        <v>0</v>
      </c>
      <c r="S29" s="2">
        <v>0</v>
      </c>
      <c r="T29" s="2">
        <f t="shared" si="2"/>
        <v>0</v>
      </c>
      <c r="U29" s="9">
        <f t="shared" si="3"/>
        <v>0</v>
      </c>
      <c r="V29" s="9">
        <f t="shared" si="4"/>
        <v>0</v>
      </c>
      <c r="W29" s="9">
        <f t="shared" si="5"/>
        <v>0</v>
      </c>
      <c r="X29" s="9">
        <f t="shared" si="13"/>
        <v>0</v>
      </c>
      <c r="Y29" s="9">
        <f t="shared" si="14"/>
        <v>0</v>
      </c>
      <c r="Z29" s="10">
        <f t="shared" si="6"/>
        <v>0</v>
      </c>
      <c r="AA29" s="4">
        <f t="shared" si="7"/>
        <v>0</v>
      </c>
      <c r="AB29" s="4">
        <f t="shared" si="8"/>
        <v>5226740.5199999996</v>
      </c>
      <c r="AC29" s="4">
        <f t="shared" si="9"/>
        <v>44488974.719999999</v>
      </c>
      <c r="AD29" s="4">
        <f t="shared" si="10"/>
        <v>109926031.72</v>
      </c>
    </row>
    <row r="30" spans="1:30">
      <c r="A30" t="s">
        <v>92</v>
      </c>
      <c r="B30" s="37" t="s">
        <v>47</v>
      </c>
      <c r="C30" s="8">
        <f t="shared" si="15"/>
        <v>29</v>
      </c>
      <c r="D30" s="8">
        <v>4</v>
      </c>
      <c r="E30" s="6">
        <f t="shared" si="0"/>
        <v>113581528</v>
      </c>
      <c r="F30" s="6">
        <f t="shared" si="1"/>
        <v>51115753.799999997</v>
      </c>
      <c r="G30" s="7">
        <f t="shared" si="11"/>
        <v>0.45003579983533942</v>
      </c>
      <c r="H30" s="5" t="s">
        <v>94</v>
      </c>
      <c r="I30" s="5">
        <v>12</v>
      </c>
      <c r="J30" s="5">
        <f t="shared" si="16"/>
        <v>137</v>
      </c>
      <c r="K30" s="12">
        <f t="shared" si="12"/>
        <v>1893025.4666666666</v>
      </c>
      <c r="L30" s="4">
        <v>67897005</v>
      </c>
      <c r="M30" s="4">
        <v>30560248.350000001</v>
      </c>
      <c r="N30" s="4">
        <v>45684523</v>
      </c>
      <c r="O30" s="4">
        <v>20555505.449999999</v>
      </c>
      <c r="P30" s="2">
        <v>0</v>
      </c>
      <c r="S30" s="2">
        <v>0</v>
      </c>
      <c r="T30" s="2">
        <f t="shared" si="2"/>
        <v>0</v>
      </c>
      <c r="U30" s="9">
        <f t="shared" si="3"/>
        <v>0</v>
      </c>
      <c r="V30" s="9">
        <f t="shared" si="4"/>
        <v>0</v>
      </c>
      <c r="W30" s="9">
        <f t="shared" si="5"/>
        <v>0</v>
      </c>
      <c r="X30" s="9">
        <f t="shared" si="13"/>
        <v>0</v>
      </c>
      <c r="Y30" s="9">
        <f t="shared" si="14"/>
        <v>0</v>
      </c>
      <c r="Z30" s="10">
        <f t="shared" si="6"/>
        <v>0</v>
      </c>
      <c r="AA30" s="4">
        <f t="shared" si="7"/>
        <v>0</v>
      </c>
      <c r="AB30" s="4">
        <f t="shared" si="8"/>
        <v>0</v>
      </c>
      <c r="AC30" s="4">
        <f t="shared" si="9"/>
        <v>5675010.200000003</v>
      </c>
      <c r="AD30" s="4">
        <f t="shared" si="10"/>
        <v>62465774.200000003</v>
      </c>
    </row>
    <row r="31" spans="1:30">
      <c r="A31" t="s">
        <v>92</v>
      </c>
      <c r="B31" s="37" t="s">
        <v>48</v>
      </c>
      <c r="C31" s="8">
        <f t="shared" si="15"/>
        <v>30</v>
      </c>
      <c r="E31" s="6">
        <f t="shared" si="0"/>
        <v>108646553</v>
      </c>
      <c r="F31" s="6">
        <f t="shared" si="1"/>
        <v>108649534</v>
      </c>
      <c r="G31" s="7">
        <f t="shared" si="11"/>
        <v>1.0000274375939013</v>
      </c>
      <c r="H31" s="5" t="s">
        <v>93</v>
      </c>
      <c r="I31" s="5">
        <v>13</v>
      </c>
      <c r="J31" s="5">
        <f t="shared" si="16"/>
        <v>198</v>
      </c>
      <c r="K31" s="12">
        <v>0</v>
      </c>
      <c r="L31" s="4">
        <v>43213062</v>
      </c>
      <c r="M31" s="4">
        <v>43217425</v>
      </c>
      <c r="N31" s="4">
        <v>65433491</v>
      </c>
      <c r="O31" s="4">
        <v>65432109</v>
      </c>
      <c r="P31" s="2">
        <v>0</v>
      </c>
      <c r="S31" s="2">
        <v>0</v>
      </c>
      <c r="T31" s="2">
        <f t="shared" si="2"/>
        <v>0</v>
      </c>
      <c r="U31" s="9">
        <f t="shared" si="3"/>
        <v>0</v>
      </c>
      <c r="V31" s="9">
        <f t="shared" si="4"/>
        <v>0</v>
      </c>
      <c r="W31" s="9">
        <f t="shared" si="5"/>
        <v>0</v>
      </c>
      <c r="X31" s="9">
        <f t="shared" si="13"/>
        <v>0</v>
      </c>
      <c r="Y31" s="9">
        <f t="shared" si="14"/>
        <v>0</v>
      </c>
      <c r="Z31" s="10">
        <f t="shared" si="6"/>
        <v>0</v>
      </c>
      <c r="AA31" s="4">
        <f t="shared" si="7"/>
        <v>0</v>
      </c>
      <c r="AB31" s="4">
        <f t="shared" si="8"/>
        <v>0</v>
      </c>
      <c r="AC31" s="4">
        <f t="shared" si="9"/>
        <v>0</v>
      </c>
      <c r="AD31" s="4">
        <f t="shared" si="10"/>
        <v>0</v>
      </c>
    </row>
    <row r="32" spans="1:30">
      <c r="A32" t="s">
        <v>92</v>
      </c>
      <c r="B32" s="37" t="s">
        <v>49</v>
      </c>
      <c r="C32" s="8">
        <f t="shared" si="15"/>
        <v>31</v>
      </c>
      <c r="D32" s="8">
        <v>1</v>
      </c>
      <c r="E32" s="6">
        <f t="shared" si="0"/>
        <v>135694476</v>
      </c>
      <c r="F32" s="6">
        <f t="shared" si="1"/>
        <v>12073.219680000002</v>
      </c>
      <c r="G32" s="7">
        <f t="shared" si="11"/>
        <v>8.8973553204921925E-5</v>
      </c>
      <c r="H32" s="5">
        <v>1</v>
      </c>
      <c r="I32" s="5">
        <v>6</v>
      </c>
      <c r="J32" s="5">
        <f t="shared" si="16"/>
        <v>37</v>
      </c>
      <c r="K32" s="12">
        <f t="shared" si="12"/>
        <v>2261574.6</v>
      </c>
      <c r="L32" s="4">
        <v>78903246</v>
      </c>
      <c r="M32" s="4">
        <v>7530.0987200000009</v>
      </c>
      <c r="N32" s="4">
        <v>56791230</v>
      </c>
      <c r="O32" s="4">
        <v>4543.1209600000002</v>
      </c>
      <c r="P32" s="2">
        <v>0</v>
      </c>
      <c r="S32" s="2">
        <v>0</v>
      </c>
      <c r="T32" s="2">
        <f t="shared" si="2"/>
        <v>0</v>
      </c>
      <c r="U32" s="9">
        <f t="shared" si="3"/>
        <v>0</v>
      </c>
      <c r="V32" s="9">
        <f t="shared" si="4"/>
        <v>0</v>
      </c>
      <c r="W32" s="9">
        <f t="shared" si="5"/>
        <v>0</v>
      </c>
      <c r="X32" s="9">
        <f t="shared" si="13"/>
        <v>0</v>
      </c>
      <c r="Y32" s="9">
        <f t="shared" si="14"/>
        <v>0</v>
      </c>
      <c r="Z32" s="10">
        <f t="shared" si="6"/>
        <v>0</v>
      </c>
      <c r="AA32" s="4">
        <f t="shared" si="7"/>
        <v>9486540.1003200002</v>
      </c>
      <c r="AB32" s="4">
        <f t="shared" si="8"/>
        <v>27126821.980320003</v>
      </c>
      <c r="AC32" s="4">
        <f t="shared" si="9"/>
        <v>67835164.780320004</v>
      </c>
      <c r="AD32" s="4">
        <f t="shared" si="10"/>
        <v>135682402.78031999</v>
      </c>
    </row>
    <row r="33" spans="1:30">
      <c r="A33" t="s">
        <v>92</v>
      </c>
      <c r="B33" s="37" t="s">
        <v>50</v>
      </c>
      <c r="C33" s="8">
        <f t="shared" si="15"/>
        <v>32</v>
      </c>
      <c r="E33" s="6">
        <f t="shared" si="0"/>
        <v>86439783</v>
      </c>
      <c r="F33" s="6">
        <f t="shared" si="1"/>
        <v>4331092.7</v>
      </c>
      <c r="G33" s="7">
        <f t="shared" si="11"/>
        <v>5.0105316668830606E-2</v>
      </c>
      <c r="H33" s="5">
        <v>2</v>
      </c>
      <c r="I33" s="5">
        <v>8</v>
      </c>
      <c r="J33" s="5">
        <f t="shared" si="16"/>
        <v>77</v>
      </c>
      <c r="K33" s="12">
        <f t="shared" si="12"/>
        <v>1440663.05</v>
      </c>
      <c r="L33" s="4">
        <v>32111073</v>
      </c>
      <c r="M33" s="4">
        <v>1615037.8</v>
      </c>
      <c r="N33" s="4">
        <v>54328710</v>
      </c>
      <c r="O33" s="4">
        <v>2716054.9000000004</v>
      </c>
      <c r="P33" s="2">
        <v>0</v>
      </c>
      <c r="S33" s="2">
        <v>0</v>
      </c>
      <c r="T33" s="2">
        <f t="shared" si="2"/>
        <v>0</v>
      </c>
      <c r="U33" s="9">
        <f t="shared" si="3"/>
        <v>0</v>
      </c>
      <c r="V33" s="9">
        <f t="shared" si="4"/>
        <v>0</v>
      </c>
      <c r="W33" s="9">
        <f t="shared" si="5"/>
        <v>0</v>
      </c>
      <c r="X33" s="9">
        <f t="shared" si="13"/>
        <v>0</v>
      </c>
      <c r="Y33" s="9">
        <f t="shared" si="14"/>
        <v>0</v>
      </c>
      <c r="Z33" s="10">
        <f t="shared" si="6"/>
        <v>0</v>
      </c>
      <c r="AA33" s="4">
        <f t="shared" si="7"/>
        <v>1719692.1100000003</v>
      </c>
      <c r="AB33" s="4">
        <f t="shared" si="8"/>
        <v>12956863.900000002</v>
      </c>
      <c r="AC33" s="4">
        <f t="shared" si="9"/>
        <v>38888798.799999997</v>
      </c>
      <c r="AD33" s="4">
        <f t="shared" si="10"/>
        <v>82108690.299999997</v>
      </c>
    </row>
    <row r="34" spans="1:30">
      <c r="A34" t="s">
        <v>92</v>
      </c>
      <c r="B34" s="37" t="s">
        <v>51</v>
      </c>
      <c r="C34" s="8">
        <f t="shared" si="15"/>
        <v>33</v>
      </c>
      <c r="D34" s="8">
        <v>3</v>
      </c>
      <c r="E34" s="6">
        <f t="shared" ref="E34:E51" si="17">L34+N34</f>
        <v>156912261</v>
      </c>
      <c r="F34" s="6">
        <f t="shared" ref="F34:F51" si="18">M34+O34</f>
        <v>25106927.880000003</v>
      </c>
      <c r="G34" s="7">
        <f t="shared" si="11"/>
        <v>0.16000615707143498</v>
      </c>
      <c r="H34" s="5" t="s">
        <v>95</v>
      </c>
      <c r="I34" s="5">
        <v>10</v>
      </c>
      <c r="J34" s="5">
        <f t="shared" si="16"/>
        <v>107</v>
      </c>
      <c r="K34" s="12">
        <f t="shared" si="12"/>
        <v>2615204.35</v>
      </c>
      <c r="L34" s="4">
        <v>89019028</v>
      </c>
      <c r="M34" s="4">
        <v>14244508.200000001</v>
      </c>
      <c r="N34" s="4">
        <v>67893233</v>
      </c>
      <c r="O34" s="4">
        <v>10862419.68</v>
      </c>
      <c r="P34" s="2">
        <v>0</v>
      </c>
      <c r="S34" s="2">
        <v>0</v>
      </c>
      <c r="T34" s="2">
        <f t="shared" ref="T34:T51" si="19">SUM(P34:S34)</f>
        <v>0</v>
      </c>
      <c r="U34" s="9">
        <f t="shared" ref="U34:U51" si="20">P34*50%</f>
        <v>0</v>
      </c>
      <c r="V34" s="9">
        <f t="shared" ref="V34:V51" si="21">Q34</f>
        <v>0</v>
      </c>
      <c r="W34" s="9">
        <f t="shared" ref="W34:W51" si="22">R34</f>
        <v>0</v>
      </c>
      <c r="X34" s="9">
        <f t="shared" si="13"/>
        <v>0</v>
      </c>
      <c r="Y34" s="9">
        <f t="shared" si="14"/>
        <v>0</v>
      </c>
      <c r="Z34" s="10">
        <f t="shared" ref="Z34:Z51" si="23">Y34/E34</f>
        <v>0</v>
      </c>
      <c r="AA34" s="4">
        <f t="shared" ref="AA34:AA51" si="24">IF(E34*$AA$1-F34&gt;0,E34*$AA$1-F34,0)</f>
        <v>0</v>
      </c>
      <c r="AB34" s="4">
        <f t="shared" ref="AB34:AB51" si="25">IF(E34*$AB$1-F34&gt;0,E34*$AB$1-F34,0)</f>
        <v>6275524.3200000003</v>
      </c>
      <c r="AC34" s="4">
        <f t="shared" ref="AC34:AC51" si="26">IF(E34*$AC$1-F34&gt;0,E34*$AC$1-F34,0)</f>
        <v>53349202.619999997</v>
      </c>
      <c r="AD34" s="4">
        <f t="shared" ref="AD34:AD51" si="27">IF(E34*$AD$1-F34&gt;0,E34*$AD$1-F34,0)</f>
        <v>131805333.12</v>
      </c>
    </row>
    <row r="35" spans="1:30">
      <c r="A35" t="s">
        <v>92</v>
      </c>
      <c r="B35" s="37" t="s">
        <v>52</v>
      </c>
      <c r="C35" s="8">
        <f t="shared" si="15"/>
        <v>34</v>
      </c>
      <c r="D35" s="8">
        <v>4</v>
      </c>
      <c r="E35" s="6">
        <f t="shared" si="17"/>
        <v>64326126</v>
      </c>
      <c r="F35" s="6">
        <f t="shared" si="18"/>
        <v>28940727.400000002</v>
      </c>
      <c r="G35" s="7">
        <f t="shared" si="11"/>
        <v>0.44990626981018572</v>
      </c>
      <c r="H35" s="5" t="s">
        <v>94</v>
      </c>
      <c r="I35" s="5">
        <v>12</v>
      </c>
      <c r="J35" s="5">
        <f t="shared" si="16"/>
        <v>139</v>
      </c>
      <c r="K35" s="12">
        <f t="shared" si="12"/>
        <v>1072102.1000000001</v>
      </c>
      <c r="L35" s="4">
        <v>21107536</v>
      </c>
      <c r="M35" s="4">
        <v>9495783.25</v>
      </c>
      <c r="N35" s="4">
        <v>43218590</v>
      </c>
      <c r="O35" s="4">
        <v>19444944.150000002</v>
      </c>
      <c r="P35" s="2">
        <v>0</v>
      </c>
      <c r="S35" s="2">
        <v>0</v>
      </c>
      <c r="T35" s="2">
        <f t="shared" si="19"/>
        <v>0</v>
      </c>
      <c r="U35" s="9">
        <f t="shared" si="20"/>
        <v>0</v>
      </c>
      <c r="V35" s="9">
        <f t="shared" si="21"/>
        <v>0</v>
      </c>
      <c r="W35" s="9">
        <f t="shared" si="22"/>
        <v>0</v>
      </c>
      <c r="X35" s="9">
        <f t="shared" si="13"/>
        <v>0</v>
      </c>
      <c r="Y35" s="9">
        <f t="shared" si="14"/>
        <v>0</v>
      </c>
      <c r="Z35" s="10">
        <f t="shared" si="23"/>
        <v>0</v>
      </c>
      <c r="AA35" s="4">
        <f t="shared" si="24"/>
        <v>0</v>
      </c>
      <c r="AB35" s="4">
        <f t="shared" si="25"/>
        <v>0</v>
      </c>
      <c r="AC35" s="4">
        <f t="shared" si="26"/>
        <v>3222335.5999999978</v>
      </c>
      <c r="AD35" s="4">
        <f t="shared" si="27"/>
        <v>35385398.599999994</v>
      </c>
    </row>
    <row r="36" spans="1:30">
      <c r="A36" t="s">
        <v>92</v>
      </c>
      <c r="B36" s="37" t="s">
        <v>53</v>
      </c>
      <c r="C36" s="8">
        <f t="shared" si="15"/>
        <v>35</v>
      </c>
      <c r="E36" s="6">
        <f t="shared" si="17"/>
        <v>169033277</v>
      </c>
      <c r="F36" s="6">
        <f t="shared" si="18"/>
        <v>169027349</v>
      </c>
      <c r="G36" s="7">
        <f t="shared" si="11"/>
        <v>0.99996492998239628</v>
      </c>
      <c r="H36" s="5" t="s">
        <v>93</v>
      </c>
      <c r="I36" s="5">
        <v>13</v>
      </c>
      <c r="J36" s="5">
        <f t="shared" si="16"/>
        <v>200</v>
      </c>
      <c r="K36" s="12">
        <v>0</v>
      </c>
      <c r="L36" s="4">
        <v>90125341</v>
      </c>
      <c r="M36" s="4">
        <v>90126115</v>
      </c>
      <c r="N36" s="4">
        <v>78907936</v>
      </c>
      <c r="O36" s="4">
        <v>78901234</v>
      </c>
      <c r="P36" s="2">
        <v>0</v>
      </c>
      <c r="S36" s="2">
        <v>0</v>
      </c>
      <c r="T36" s="2">
        <f t="shared" si="19"/>
        <v>0</v>
      </c>
      <c r="U36" s="9">
        <f t="shared" si="20"/>
        <v>0</v>
      </c>
      <c r="V36" s="9">
        <f t="shared" si="21"/>
        <v>0</v>
      </c>
      <c r="W36" s="9">
        <f t="shared" si="22"/>
        <v>0</v>
      </c>
      <c r="X36" s="9">
        <f t="shared" si="13"/>
        <v>0</v>
      </c>
      <c r="Y36" s="9">
        <f t="shared" si="14"/>
        <v>0</v>
      </c>
      <c r="Z36" s="10">
        <f t="shared" si="23"/>
        <v>0</v>
      </c>
      <c r="AA36" s="4">
        <f t="shared" si="24"/>
        <v>0</v>
      </c>
      <c r="AB36" s="4">
        <f t="shared" si="25"/>
        <v>0</v>
      </c>
      <c r="AC36" s="4">
        <f t="shared" si="26"/>
        <v>0</v>
      </c>
      <c r="AD36" s="4">
        <f t="shared" si="27"/>
        <v>5928</v>
      </c>
    </row>
    <row r="37" spans="1:30">
      <c r="A37" t="s">
        <v>92</v>
      </c>
      <c r="B37" s="37" t="s">
        <v>54</v>
      </c>
      <c r="C37" s="8">
        <f t="shared" si="15"/>
        <v>36</v>
      </c>
      <c r="E37" s="6">
        <f t="shared" si="17"/>
        <v>43114057</v>
      </c>
      <c r="F37" s="6">
        <f t="shared" si="18"/>
        <v>6669.8024000000005</v>
      </c>
      <c r="G37" s="7">
        <f t="shared" si="11"/>
        <v>1.5470134021486313E-4</v>
      </c>
      <c r="H37" s="5">
        <v>1</v>
      </c>
      <c r="I37" s="5">
        <v>6</v>
      </c>
      <c r="J37" s="5">
        <f t="shared" si="16"/>
        <v>39</v>
      </c>
      <c r="K37" s="12">
        <f t="shared" si="12"/>
        <v>718567.6166666667</v>
      </c>
      <c r="L37" s="4">
        <v>10996574</v>
      </c>
      <c r="M37" s="4">
        <v>4101.0123199999998</v>
      </c>
      <c r="N37" s="4">
        <v>32117483</v>
      </c>
      <c r="O37" s="4">
        <v>2568.7900800000002</v>
      </c>
      <c r="P37" s="2">
        <v>10987654</v>
      </c>
      <c r="Q37" s="2">
        <v>10987654</v>
      </c>
      <c r="S37" s="2">
        <v>32109876</v>
      </c>
      <c r="T37" s="2">
        <f t="shared" si="19"/>
        <v>54085184</v>
      </c>
      <c r="U37" s="9">
        <f t="shared" si="20"/>
        <v>5493827</v>
      </c>
      <c r="V37" s="9">
        <f t="shared" si="21"/>
        <v>10987654</v>
      </c>
      <c r="W37" s="9">
        <f t="shared" si="22"/>
        <v>0</v>
      </c>
      <c r="X37" s="9">
        <f t="shared" si="13"/>
        <v>0</v>
      </c>
      <c r="Y37" s="9">
        <f t="shared" si="14"/>
        <v>16481481</v>
      </c>
      <c r="Z37" s="10">
        <f t="shared" si="23"/>
        <v>0.38227627244636248</v>
      </c>
      <c r="AA37" s="4">
        <f t="shared" si="24"/>
        <v>3011314.1876000003</v>
      </c>
      <c r="AB37" s="4">
        <f t="shared" si="25"/>
        <v>8616141.5976</v>
      </c>
      <c r="AC37" s="4">
        <f t="shared" si="26"/>
        <v>21550358.6976</v>
      </c>
      <c r="AD37" s="4">
        <f t="shared" si="27"/>
        <v>43107387.1976</v>
      </c>
    </row>
    <row r="38" spans="1:30">
      <c r="A38" t="s">
        <v>92</v>
      </c>
      <c r="B38" s="37" t="s">
        <v>37</v>
      </c>
      <c r="C38" s="8">
        <f t="shared" si="15"/>
        <v>37</v>
      </c>
      <c r="D38" s="8">
        <v>2</v>
      </c>
      <c r="E38" s="6">
        <f t="shared" si="17"/>
        <v>101360740</v>
      </c>
      <c r="F38" s="6">
        <f t="shared" si="18"/>
        <v>5070750.1500000004</v>
      </c>
      <c r="G38" s="7">
        <f t="shared" si="11"/>
        <v>5.0026767267089808E-2</v>
      </c>
      <c r="H38" s="5">
        <v>2</v>
      </c>
      <c r="I38" s="5">
        <v>8</v>
      </c>
      <c r="J38" s="5">
        <f t="shared" si="16"/>
        <v>79</v>
      </c>
      <c r="K38" s="12">
        <f t="shared" si="12"/>
        <v>1689345.6666666667</v>
      </c>
      <c r="L38" s="4">
        <v>12347334</v>
      </c>
      <c r="M38" s="4">
        <v>620132.9</v>
      </c>
      <c r="N38" s="4">
        <v>89013406</v>
      </c>
      <c r="O38" s="4">
        <v>4450617.25</v>
      </c>
      <c r="R38" s="2">
        <v>87657832</v>
      </c>
      <c r="S38" s="2">
        <v>89012345</v>
      </c>
      <c r="T38" s="2">
        <f t="shared" si="19"/>
        <v>176670177</v>
      </c>
      <c r="U38" s="9">
        <f t="shared" si="20"/>
        <v>0</v>
      </c>
      <c r="V38" s="9">
        <f t="shared" si="21"/>
        <v>0</v>
      </c>
      <c r="W38" s="9">
        <f t="shared" si="22"/>
        <v>87657832</v>
      </c>
      <c r="X38" s="9">
        <f t="shared" si="13"/>
        <v>0</v>
      </c>
      <c r="Y38" s="9">
        <f t="shared" si="14"/>
        <v>87657832</v>
      </c>
      <c r="Z38" s="10">
        <f t="shared" si="23"/>
        <v>0.86481049763448847</v>
      </c>
      <c r="AA38" s="4">
        <f t="shared" si="24"/>
        <v>2024501.6500000004</v>
      </c>
      <c r="AB38" s="4">
        <f t="shared" si="25"/>
        <v>15201397.85</v>
      </c>
      <c r="AC38" s="4">
        <f t="shared" si="26"/>
        <v>45609619.850000001</v>
      </c>
      <c r="AD38" s="4">
        <f t="shared" si="27"/>
        <v>96289989.849999994</v>
      </c>
    </row>
    <row r="39" spans="1:30">
      <c r="A39" t="s">
        <v>92</v>
      </c>
      <c r="B39" s="37" t="s">
        <v>48</v>
      </c>
      <c r="C39" s="8">
        <f t="shared" si="15"/>
        <v>38</v>
      </c>
      <c r="D39" s="8">
        <v>3</v>
      </c>
      <c r="E39" s="6">
        <f t="shared" si="17"/>
        <v>119873218</v>
      </c>
      <c r="F39" s="6">
        <f t="shared" si="18"/>
        <v>19181337.52</v>
      </c>
      <c r="G39" s="7">
        <f t="shared" si="11"/>
        <v>0.16001353630132795</v>
      </c>
      <c r="H39" s="5" t="s">
        <v>95</v>
      </c>
      <c r="I39" s="5">
        <v>10</v>
      </c>
      <c r="J39" s="5">
        <f t="shared" si="16"/>
        <v>109</v>
      </c>
      <c r="K39" s="12">
        <f t="shared" si="12"/>
        <v>1997886.9666666666</v>
      </c>
      <c r="L39" s="4">
        <v>98768916</v>
      </c>
      <c r="M39" s="4">
        <v>15805535.120000001</v>
      </c>
      <c r="N39" s="4">
        <v>21104302</v>
      </c>
      <c r="O39" s="4">
        <v>3375802.4</v>
      </c>
      <c r="Q39" s="2">
        <v>23456789</v>
      </c>
      <c r="S39" s="2">
        <v>21098765</v>
      </c>
      <c r="T39" s="2">
        <f t="shared" si="19"/>
        <v>44555554</v>
      </c>
      <c r="U39" s="9">
        <f t="shared" si="20"/>
        <v>0</v>
      </c>
      <c r="V39" s="9">
        <f t="shared" si="21"/>
        <v>23456789</v>
      </c>
      <c r="W39" s="9">
        <f t="shared" si="22"/>
        <v>0</v>
      </c>
      <c r="X39" s="9">
        <f t="shared" si="13"/>
        <v>0</v>
      </c>
      <c r="Y39" s="9">
        <f t="shared" si="14"/>
        <v>23456789</v>
      </c>
      <c r="Z39" s="10">
        <f t="shared" si="23"/>
        <v>0.19567998082774418</v>
      </c>
      <c r="AA39" s="4">
        <f t="shared" si="24"/>
        <v>0</v>
      </c>
      <c r="AB39" s="4">
        <f t="shared" si="25"/>
        <v>4793306.0800000019</v>
      </c>
      <c r="AC39" s="4">
        <f t="shared" si="26"/>
        <v>40755271.480000004</v>
      </c>
      <c r="AD39" s="4">
        <f t="shared" si="27"/>
        <v>100691880.48</v>
      </c>
    </row>
    <row r="40" spans="1:30">
      <c r="A40" t="s">
        <v>92</v>
      </c>
      <c r="B40" s="37" t="s">
        <v>55</v>
      </c>
      <c r="C40" s="8">
        <f t="shared" si="15"/>
        <v>39</v>
      </c>
      <c r="D40" s="8">
        <v>4</v>
      </c>
      <c r="E40" s="6">
        <f t="shared" si="17"/>
        <v>113594623</v>
      </c>
      <c r="F40" s="6">
        <f t="shared" si="18"/>
        <v>51115091.25</v>
      </c>
      <c r="G40" s="7">
        <f t="shared" si="11"/>
        <v>0.44997808787128946</v>
      </c>
      <c r="H40" s="5" t="s">
        <v>94</v>
      </c>
      <c r="I40" s="5">
        <v>12</v>
      </c>
      <c r="J40" s="5">
        <f t="shared" si="16"/>
        <v>141</v>
      </c>
      <c r="K40" s="12">
        <v>0</v>
      </c>
      <c r="L40" s="4">
        <v>23464227</v>
      </c>
      <c r="M40" s="4">
        <v>10559536.050000001</v>
      </c>
      <c r="N40" s="4">
        <v>90130396</v>
      </c>
      <c r="O40" s="4">
        <v>40555555.200000003</v>
      </c>
      <c r="Q40" s="2">
        <v>98765432</v>
      </c>
      <c r="R40" s="2">
        <v>23466209</v>
      </c>
      <c r="S40" s="2">
        <v>90123456</v>
      </c>
      <c r="T40" s="2">
        <f t="shared" si="19"/>
        <v>212355097</v>
      </c>
      <c r="U40" s="9">
        <f t="shared" si="20"/>
        <v>0</v>
      </c>
      <c r="V40" s="9">
        <f t="shared" si="21"/>
        <v>98765432</v>
      </c>
      <c r="W40" s="9">
        <f t="shared" si="22"/>
        <v>23466209</v>
      </c>
      <c r="X40" s="9">
        <f t="shared" si="13"/>
        <v>0</v>
      </c>
      <c r="Y40" s="9">
        <f t="shared" si="14"/>
        <v>122231641</v>
      </c>
      <c r="Z40" s="10">
        <f t="shared" si="23"/>
        <v>1.0760336869113953</v>
      </c>
      <c r="AA40" s="4">
        <f t="shared" si="24"/>
        <v>0</v>
      </c>
      <c r="AB40" s="4">
        <f t="shared" si="25"/>
        <v>0</v>
      </c>
      <c r="AC40" s="4">
        <f t="shared" si="26"/>
        <v>5682220.25</v>
      </c>
      <c r="AD40" s="4">
        <f t="shared" si="27"/>
        <v>62479531.75</v>
      </c>
    </row>
    <row r="41" spans="1:30">
      <c r="A41" t="s">
        <v>92</v>
      </c>
      <c r="B41" s="37" t="s">
        <v>45</v>
      </c>
      <c r="C41" s="8">
        <f t="shared" si="15"/>
        <v>40</v>
      </c>
      <c r="D41" s="8">
        <v>5</v>
      </c>
      <c r="E41" s="6">
        <f t="shared" si="17"/>
        <v>98653275</v>
      </c>
      <c r="F41" s="6">
        <f t="shared" si="18"/>
        <v>98651268</v>
      </c>
      <c r="G41" s="7">
        <f t="shared" si="11"/>
        <v>0.99997965602257</v>
      </c>
      <c r="H41" s="5" t="s">
        <v>93</v>
      </c>
      <c r="I41" s="5">
        <v>13</v>
      </c>
      <c r="J41" s="5">
        <f t="shared" si="16"/>
        <v>202</v>
      </c>
      <c r="K41" s="12">
        <v>0</v>
      </c>
      <c r="L41" s="4">
        <v>87662194</v>
      </c>
      <c r="M41" s="4">
        <v>87663614</v>
      </c>
      <c r="N41" s="4">
        <v>10991081</v>
      </c>
      <c r="O41" s="4">
        <v>10987654</v>
      </c>
      <c r="P41" s="2">
        <v>12345678</v>
      </c>
      <c r="T41" s="2">
        <f t="shared" si="19"/>
        <v>12345678</v>
      </c>
      <c r="U41" s="9">
        <f t="shared" si="20"/>
        <v>6172839</v>
      </c>
      <c r="V41" s="9">
        <f t="shared" si="21"/>
        <v>0</v>
      </c>
      <c r="W41" s="9">
        <f t="shared" si="22"/>
        <v>0</v>
      </c>
      <c r="X41" s="9">
        <f t="shared" si="13"/>
        <v>0</v>
      </c>
      <c r="Y41" s="9">
        <f t="shared" si="14"/>
        <v>6172839</v>
      </c>
      <c r="Z41" s="10">
        <f t="shared" si="23"/>
        <v>6.2571049972745457E-2</v>
      </c>
      <c r="AA41" s="4">
        <f t="shared" si="24"/>
        <v>0</v>
      </c>
      <c r="AB41" s="4">
        <f t="shared" si="25"/>
        <v>0</v>
      </c>
      <c r="AC41" s="4">
        <f t="shared" si="26"/>
        <v>0</v>
      </c>
      <c r="AD41" s="4">
        <f t="shared" si="27"/>
        <v>2007</v>
      </c>
    </row>
    <row r="42" spans="1:30">
      <c r="A42" t="s">
        <v>92</v>
      </c>
      <c r="B42" s="37" t="s">
        <v>56</v>
      </c>
      <c r="C42" s="8">
        <f t="shared" si="15"/>
        <v>41</v>
      </c>
      <c r="E42" s="6">
        <f t="shared" si="17"/>
        <v>46922235</v>
      </c>
      <c r="F42" s="6">
        <f t="shared" si="18"/>
        <v>7753.0854400000007</v>
      </c>
      <c r="G42" s="7">
        <f t="shared" si="11"/>
        <v>1.6523265441213534E-4</v>
      </c>
      <c r="H42" s="5">
        <v>1</v>
      </c>
      <c r="I42" s="5">
        <v>4</v>
      </c>
      <c r="J42" s="5">
        <f t="shared" si="16"/>
        <v>41</v>
      </c>
      <c r="K42" s="12">
        <f t="shared" si="12"/>
        <v>782037.25</v>
      </c>
      <c r="L42" s="4">
        <v>34575547</v>
      </c>
      <c r="M42" s="4">
        <v>6765.4312000000009</v>
      </c>
      <c r="N42" s="4">
        <v>12346688</v>
      </c>
      <c r="O42" s="4">
        <v>987.65424000000007</v>
      </c>
      <c r="P42" s="2">
        <v>34567890</v>
      </c>
      <c r="R42" s="2">
        <v>65439080</v>
      </c>
      <c r="S42" s="2">
        <v>12345678</v>
      </c>
      <c r="T42" s="2">
        <f t="shared" si="19"/>
        <v>112352648</v>
      </c>
      <c r="U42" s="9">
        <f t="shared" si="20"/>
        <v>17283945</v>
      </c>
      <c r="V42" s="9">
        <f t="shared" si="21"/>
        <v>0</v>
      </c>
      <c r="W42" s="9">
        <f t="shared" si="22"/>
        <v>65439080</v>
      </c>
      <c r="X42" s="9">
        <f t="shared" si="13"/>
        <v>0</v>
      </c>
      <c r="Y42" s="9">
        <f t="shared" si="14"/>
        <v>82723025</v>
      </c>
      <c r="Z42" s="10">
        <f t="shared" si="23"/>
        <v>1.762981345624308</v>
      </c>
      <c r="AA42" s="4">
        <f t="shared" si="24"/>
        <v>3276803.3645600001</v>
      </c>
      <c r="AB42" s="4">
        <f t="shared" si="25"/>
        <v>9376693.9145599995</v>
      </c>
      <c r="AC42" s="4">
        <f t="shared" si="26"/>
        <v>23453364.414560001</v>
      </c>
      <c r="AD42" s="4">
        <f t="shared" si="27"/>
        <v>46914481.914559998</v>
      </c>
    </row>
    <row r="43" spans="1:30">
      <c r="A43" t="s">
        <v>92</v>
      </c>
      <c r="B43" s="37" t="s">
        <v>57</v>
      </c>
      <c r="C43" s="8">
        <f t="shared" si="15"/>
        <v>42</v>
      </c>
      <c r="E43" s="6">
        <f t="shared" si="17"/>
        <v>175325062</v>
      </c>
      <c r="F43" s="6">
        <f t="shared" si="18"/>
        <v>8774059.1000000015</v>
      </c>
      <c r="G43" s="7">
        <f t="shared" si="11"/>
        <v>5.0044523012916439E-2</v>
      </c>
      <c r="H43" s="5">
        <v>2</v>
      </c>
      <c r="I43" s="5">
        <v>9</v>
      </c>
      <c r="J43" s="5">
        <f t="shared" si="16"/>
        <v>81</v>
      </c>
      <c r="K43" s="12">
        <f t="shared" si="12"/>
        <v>2922084.3666666667</v>
      </c>
      <c r="L43" s="4">
        <v>76550973</v>
      </c>
      <c r="M43" s="4">
        <v>3835787.5</v>
      </c>
      <c r="N43" s="4">
        <v>98774089</v>
      </c>
      <c r="O43" s="4">
        <v>4938271.6000000006</v>
      </c>
      <c r="P43" s="2">
        <v>76543210</v>
      </c>
      <c r="Q43" s="2">
        <v>98765432</v>
      </c>
      <c r="T43" s="2">
        <f t="shared" si="19"/>
        <v>175308642</v>
      </c>
      <c r="U43" s="9">
        <f t="shared" si="20"/>
        <v>38271605</v>
      </c>
      <c r="V43" s="9">
        <f t="shared" si="21"/>
        <v>98765432</v>
      </c>
      <c r="W43" s="9">
        <f t="shared" si="22"/>
        <v>0</v>
      </c>
      <c r="X43" s="9">
        <f t="shared" si="13"/>
        <v>0</v>
      </c>
      <c r="Y43" s="9">
        <f t="shared" si="14"/>
        <v>137037037</v>
      </c>
      <c r="Z43" s="10">
        <f t="shared" si="23"/>
        <v>0.78161693163981316</v>
      </c>
      <c r="AA43" s="4">
        <f t="shared" si="24"/>
        <v>3498695.24</v>
      </c>
      <c r="AB43" s="4">
        <f t="shared" si="25"/>
        <v>26290953.299999997</v>
      </c>
      <c r="AC43" s="4">
        <f t="shared" si="26"/>
        <v>78888471.900000006</v>
      </c>
      <c r="AD43" s="4">
        <f t="shared" si="27"/>
        <v>166551002.90000001</v>
      </c>
    </row>
    <row r="44" spans="1:30">
      <c r="A44" t="s">
        <v>92</v>
      </c>
      <c r="B44" s="37" t="s">
        <v>58</v>
      </c>
      <c r="C44" s="8">
        <f t="shared" si="15"/>
        <v>43</v>
      </c>
      <c r="D44" s="8">
        <v>3</v>
      </c>
      <c r="E44" s="6">
        <f t="shared" si="17"/>
        <v>69147913</v>
      </c>
      <c r="F44" s="6">
        <f t="shared" si="18"/>
        <v>11069893.4</v>
      </c>
      <c r="G44" s="7">
        <f t="shared" si="11"/>
        <v>0.16009005796024531</v>
      </c>
      <c r="H44" s="5" t="s">
        <v>95</v>
      </c>
      <c r="I44" s="5">
        <v>10</v>
      </c>
      <c r="J44" s="5">
        <f t="shared" si="16"/>
        <v>111</v>
      </c>
      <c r="K44" s="12">
        <f t="shared" si="12"/>
        <v>1152465.2166666666</v>
      </c>
      <c r="L44" s="4">
        <v>45686719</v>
      </c>
      <c r="M44" s="4">
        <v>7316807.1600000001</v>
      </c>
      <c r="N44" s="4">
        <v>23461194</v>
      </c>
      <c r="O44" s="4">
        <v>3753086.24</v>
      </c>
      <c r="P44" s="2">
        <v>45678901</v>
      </c>
      <c r="Q44" s="2">
        <v>45678901</v>
      </c>
      <c r="R44" s="2">
        <v>23456789</v>
      </c>
      <c r="T44" s="2">
        <f t="shared" si="19"/>
        <v>114814591</v>
      </c>
      <c r="U44" s="9">
        <f t="shared" si="20"/>
        <v>22839450.5</v>
      </c>
      <c r="V44" s="9">
        <f t="shared" si="21"/>
        <v>45678901</v>
      </c>
      <c r="W44" s="9">
        <f t="shared" si="22"/>
        <v>23456789</v>
      </c>
      <c r="X44" s="9">
        <f t="shared" si="13"/>
        <v>0</v>
      </c>
      <c r="Y44" s="9">
        <f t="shared" si="14"/>
        <v>91975140.5</v>
      </c>
      <c r="Z44" s="10">
        <f t="shared" si="23"/>
        <v>1.330121713145558</v>
      </c>
      <c r="AA44" s="4">
        <f t="shared" si="24"/>
        <v>0</v>
      </c>
      <c r="AB44" s="4">
        <f t="shared" si="25"/>
        <v>2759689.2000000011</v>
      </c>
      <c r="AC44" s="4">
        <f t="shared" si="26"/>
        <v>23504063.100000001</v>
      </c>
      <c r="AD44" s="4">
        <f t="shared" si="27"/>
        <v>58078019.600000001</v>
      </c>
    </row>
    <row r="45" spans="1:30">
      <c r="A45" t="s">
        <v>92</v>
      </c>
      <c r="B45" s="37" t="s">
        <v>60</v>
      </c>
      <c r="C45" s="8">
        <f t="shared" si="15"/>
        <v>44</v>
      </c>
      <c r="D45" s="8">
        <v>4</v>
      </c>
      <c r="E45" s="6">
        <f t="shared" si="17"/>
        <v>153095079</v>
      </c>
      <c r="F45" s="6">
        <f t="shared" si="18"/>
        <v>68892094.5</v>
      </c>
      <c r="G45" s="7">
        <f t="shared" si="11"/>
        <v>0.44999548613838852</v>
      </c>
      <c r="H45" s="5" t="s">
        <v>94</v>
      </c>
      <c r="I45" s="5">
        <v>12</v>
      </c>
      <c r="J45" s="5">
        <f t="shared" si="16"/>
        <v>143</v>
      </c>
      <c r="K45" s="12">
        <v>0</v>
      </c>
      <c r="L45" s="4">
        <v>65433773</v>
      </c>
      <c r="M45" s="4">
        <v>29447650.050000001</v>
      </c>
      <c r="N45" s="4">
        <v>87661306</v>
      </c>
      <c r="O45" s="4">
        <v>39444444.450000003</v>
      </c>
      <c r="P45" s="2">
        <v>65432109</v>
      </c>
      <c r="S45" s="2">
        <v>87654321</v>
      </c>
      <c r="T45" s="2">
        <f t="shared" si="19"/>
        <v>153086430</v>
      </c>
      <c r="U45" s="9">
        <f t="shared" si="20"/>
        <v>32716054.5</v>
      </c>
      <c r="V45" s="9">
        <f t="shared" si="21"/>
        <v>0</v>
      </c>
      <c r="W45" s="9">
        <f t="shared" si="22"/>
        <v>0</v>
      </c>
      <c r="X45" s="9">
        <f t="shared" si="13"/>
        <v>0</v>
      </c>
      <c r="Y45" s="9">
        <f t="shared" si="14"/>
        <v>32716054.5</v>
      </c>
      <c r="Z45" s="10">
        <f t="shared" si="23"/>
        <v>0.21369762316135582</v>
      </c>
      <c r="AA45" s="4">
        <f t="shared" si="24"/>
        <v>0</v>
      </c>
      <c r="AB45" s="4">
        <f t="shared" si="25"/>
        <v>0</v>
      </c>
      <c r="AC45" s="4">
        <f t="shared" si="26"/>
        <v>7655445</v>
      </c>
      <c r="AD45" s="4">
        <f t="shared" si="27"/>
        <v>84202984.5</v>
      </c>
    </row>
    <row r="46" spans="1:30">
      <c r="A46" t="s">
        <v>92</v>
      </c>
      <c r="B46" s="37" t="s">
        <v>61</v>
      </c>
      <c r="C46" s="8">
        <f t="shared" si="15"/>
        <v>45</v>
      </c>
      <c r="D46" s="8">
        <v>5</v>
      </c>
      <c r="E46" s="6">
        <f t="shared" si="17"/>
        <v>91369370</v>
      </c>
      <c r="F46" s="6">
        <f t="shared" si="18"/>
        <v>91363225</v>
      </c>
      <c r="G46" s="7">
        <f t="shared" si="11"/>
        <v>0.99993274551416955</v>
      </c>
      <c r="H46" s="5" t="s">
        <v>93</v>
      </c>
      <c r="I46" s="5">
        <v>13</v>
      </c>
      <c r="J46" s="5">
        <f t="shared" si="16"/>
        <v>204</v>
      </c>
      <c r="K46" s="12">
        <v>0</v>
      </c>
      <c r="L46" s="4">
        <v>56791488</v>
      </c>
      <c r="M46" s="4">
        <v>56795335</v>
      </c>
      <c r="N46" s="4">
        <v>34577882</v>
      </c>
      <c r="O46" s="4">
        <v>34567890</v>
      </c>
      <c r="P46" s="2">
        <v>56789012</v>
      </c>
      <c r="Q46" s="2">
        <v>34567890</v>
      </c>
      <c r="T46" s="2">
        <f t="shared" si="19"/>
        <v>91356902</v>
      </c>
      <c r="U46" s="9">
        <f t="shared" si="20"/>
        <v>28394506</v>
      </c>
      <c r="V46" s="9">
        <f t="shared" si="21"/>
        <v>34567890</v>
      </c>
      <c r="W46" s="9">
        <f t="shared" si="22"/>
        <v>0</v>
      </c>
      <c r="X46" s="9">
        <f t="shared" si="13"/>
        <v>0</v>
      </c>
      <c r="Y46" s="9">
        <f t="shared" si="14"/>
        <v>62962396</v>
      </c>
      <c r="Z46" s="10">
        <f t="shared" si="23"/>
        <v>0.68909740758856064</v>
      </c>
      <c r="AA46" s="4">
        <f t="shared" si="24"/>
        <v>0</v>
      </c>
      <c r="AB46" s="4">
        <f t="shared" si="25"/>
        <v>0</v>
      </c>
      <c r="AC46" s="4">
        <f t="shared" si="26"/>
        <v>0</v>
      </c>
      <c r="AD46" s="4">
        <f t="shared" si="27"/>
        <v>6145</v>
      </c>
    </row>
    <row r="47" spans="1:30">
      <c r="A47" t="s">
        <v>92</v>
      </c>
      <c r="B47" s="37" t="s">
        <v>62</v>
      </c>
      <c r="C47" s="8">
        <f t="shared" si="15"/>
        <v>46</v>
      </c>
      <c r="D47" s="8">
        <v>1</v>
      </c>
      <c r="E47" s="6">
        <f t="shared" si="17"/>
        <v>130882699</v>
      </c>
      <c r="F47" s="6">
        <f t="shared" si="18"/>
        <v>11633.144640000002</v>
      </c>
      <c r="G47" s="7">
        <f t="shared" si="11"/>
        <v>8.8882218420633285E-5</v>
      </c>
      <c r="H47" s="5">
        <v>1</v>
      </c>
      <c r="I47" s="5">
        <v>5</v>
      </c>
      <c r="J47" s="5">
        <f t="shared" si="16"/>
        <v>43</v>
      </c>
      <c r="K47" s="12">
        <f t="shared" si="12"/>
        <v>2181378.3166666669</v>
      </c>
      <c r="L47" s="4">
        <v>54330622</v>
      </c>
      <c r="M47" s="4">
        <v>5509.6878400000005</v>
      </c>
      <c r="N47" s="4">
        <v>76552077</v>
      </c>
      <c r="O47" s="4">
        <v>6123.4568000000008</v>
      </c>
      <c r="R47" s="2">
        <v>54321098</v>
      </c>
      <c r="S47" s="2">
        <v>76543210</v>
      </c>
      <c r="T47" s="2">
        <f t="shared" si="19"/>
        <v>130864308</v>
      </c>
      <c r="U47" s="9">
        <f t="shared" si="20"/>
        <v>0</v>
      </c>
      <c r="V47" s="9">
        <f t="shared" si="21"/>
        <v>0</v>
      </c>
      <c r="W47" s="9">
        <f t="shared" si="22"/>
        <v>54321098</v>
      </c>
      <c r="X47" s="9">
        <f t="shared" si="13"/>
        <v>0</v>
      </c>
      <c r="Y47" s="9">
        <f t="shared" si="14"/>
        <v>54321098</v>
      </c>
      <c r="Z47" s="10">
        <f t="shared" si="23"/>
        <v>0.41503650532145581</v>
      </c>
      <c r="AA47" s="4">
        <f t="shared" si="24"/>
        <v>9150155.785360001</v>
      </c>
      <c r="AB47" s="4">
        <f t="shared" si="25"/>
        <v>26164906.655360002</v>
      </c>
      <c r="AC47" s="4">
        <f t="shared" si="26"/>
        <v>65429716.355360001</v>
      </c>
      <c r="AD47" s="4">
        <f t="shared" si="27"/>
        <v>130871065.85536</v>
      </c>
    </row>
    <row r="48" spans="1:30">
      <c r="A48" t="s">
        <v>92</v>
      </c>
      <c r="B48" s="37" t="s">
        <v>64</v>
      </c>
      <c r="C48" s="8">
        <f t="shared" si="15"/>
        <v>47</v>
      </c>
      <c r="D48" s="8">
        <v>2</v>
      </c>
      <c r="E48" s="6">
        <f t="shared" si="17"/>
        <v>113584800</v>
      </c>
      <c r="F48" s="6">
        <f t="shared" si="18"/>
        <v>5686671.2000000011</v>
      </c>
      <c r="G48" s="7">
        <f t="shared" si="11"/>
        <v>5.0065424246906284E-2</v>
      </c>
      <c r="H48" s="5">
        <v>2</v>
      </c>
      <c r="I48" s="5">
        <v>9</v>
      </c>
      <c r="J48" s="5">
        <f t="shared" si="16"/>
        <v>83</v>
      </c>
      <c r="K48" s="12">
        <f t="shared" si="12"/>
        <v>1893080</v>
      </c>
      <c r="L48" s="4">
        <v>67900011</v>
      </c>
      <c r="M48" s="4">
        <v>3402726.1500000004</v>
      </c>
      <c r="N48" s="4">
        <v>45684789</v>
      </c>
      <c r="O48" s="4">
        <v>2283945.0500000003</v>
      </c>
      <c r="Q48" s="2">
        <v>67890123</v>
      </c>
      <c r="S48" s="2">
        <v>45678901</v>
      </c>
      <c r="T48" s="2">
        <f t="shared" si="19"/>
        <v>113569024</v>
      </c>
      <c r="U48" s="9">
        <f t="shared" si="20"/>
        <v>0</v>
      </c>
      <c r="V48" s="9">
        <f t="shared" si="21"/>
        <v>67890123</v>
      </c>
      <c r="W48" s="9">
        <f t="shared" si="22"/>
        <v>0</v>
      </c>
      <c r="X48" s="9">
        <f t="shared" si="13"/>
        <v>0</v>
      </c>
      <c r="Y48" s="9">
        <f t="shared" si="14"/>
        <v>67890123</v>
      </c>
      <c r="Z48" s="10">
        <f t="shared" si="23"/>
        <v>0.59770429670167136</v>
      </c>
      <c r="AA48" s="4">
        <f t="shared" si="24"/>
        <v>2264264.7999999998</v>
      </c>
      <c r="AB48" s="4">
        <f t="shared" si="25"/>
        <v>17030288.799999997</v>
      </c>
      <c r="AC48" s="4">
        <f t="shared" si="26"/>
        <v>51105728.799999997</v>
      </c>
      <c r="AD48" s="4">
        <f t="shared" si="27"/>
        <v>107898128.8</v>
      </c>
    </row>
    <row r="49" spans="1:30">
      <c r="A49" t="s">
        <v>92</v>
      </c>
      <c r="B49" s="37" t="s">
        <v>65</v>
      </c>
      <c r="C49" s="8">
        <f t="shared" si="15"/>
        <v>48</v>
      </c>
      <c r="D49" s="8">
        <v>3</v>
      </c>
      <c r="E49" s="6">
        <f t="shared" si="17"/>
        <v>108654418</v>
      </c>
      <c r="F49" s="6">
        <f t="shared" si="18"/>
        <v>17388305.359999999</v>
      </c>
      <c r="G49" s="7">
        <f t="shared" si="11"/>
        <v>0.16003311857967892</v>
      </c>
      <c r="H49" s="5" t="s">
        <v>95</v>
      </c>
      <c r="I49" s="5">
        <v>10</v>
      </c>
      <c r="J49" s="5">
        <f t="shared" si="16"/>
        <v>113</v>
      </c>
      <c r="K49" s="12">
        <f t="shared" si="12"/>
        <v>1810906.9666666666</v>
      </c>
      <c r="L49" s="4">
        <v>43219382</v>
      </c>
      <c r="M49" s="4">
        <v>6919167.9199999999</v>
      </c>
      <c r="N49" s="4">
        <v>65435036</v>
      </c>
      <c r="O49" s="4">
        <v>10469137.439999999</v>
      </c>
      <c r="P49" s="2">
        <v>43210987</v>
      </c>
      <c r="R49" s="2">
        <v>65432109</v>
      </c>
      <c r="T49" s="2">
        <f t="shared" si="19"/>
        <v>108643096</v>
      </c>
      <c r="U49" s="9">
        <f t="shared" si="20"/>
        <v>21605493.5</v>
      </c>
      <c r="V49" s="9">
        <f t="shared" si="21"/>
        <v>0</v>
      </c>
      <c r="W49" s="9">
        <f t="shared" si="22"/>
        <v>65432109</v>
      </c>
      <c r="X49" s="9">
        <f t="shared" si="13"/>
        <v>0</v>
      </c>
      <c r="Y49" s="9">
        <f t="shared" si="14"/>
        <v>87037602.5</v>
      </c>
      <c r="Z49" s="10">
        <f t="shared" si="23"/>
        <v>0.8010498247756479</v>
      </c>
      <c r="AA49" s="4">
        <f t="shared" si="24"/>
        <v>0</v>
      </c>
      <c r="AB49" s="4">
        <f t="shared" si="25"/>
        <v>4342578.2400000021</v>
      </c>
      <c r="AC49" s="4">
        <f t="shared" si="26"/>
        <v>36938903.640000001</v>
      </c>
      <c r="AD49" s="4">
        <f t="shared" si="27"/>
        <v>91266112.640000001</v>
      </c>
    </row>
    <row r="50" spans="1:30">
      <c r="A50" t="s">
        <v>92</v>
      </c>
      <c r="B50" s="37" t="s">
        <v>66</v>
      </c>
      <c r="C50" s="8">
        <f t="shared" si="15"/>
        <v>49</v>
      </c>
      <c r="D50" s="8">
        <v>4</v>
      </c>
      <c r="E50" s="6">
        <f t="shared" si="17"/>
        <v>135702545</v>
      </c>
      <c r="F50" s="6">
        <f t="shared" si="18"/>
        <v>61063063.700000003</v>
      </c>
      <c r="G50" s="7">
        <f t="shared" si="11"/>
        <v>0.44997729187761365</v>
      </c>
      <c r="H50" s="5" t="s">
        <v>94</v>
      </c>
      <c r="I50" s="5">
        <v>12</v>
      </c>
      <c r="J50" s="5">
        <f t="shared" si="16"/>
        <v>145</v>
      </c>
      <c r="K50" s="12">
        <v>0</v>
      </c>
      <c r="L50" s="4">
        <v>78908916</v>
      </c>
      <c r="M50" s="4">
        <v>35508008.300000004</v>
      </c>
      <c r="N50" s="4">
        <v>56793629</v>
      </c>
      <c r="O50" s="4">
        <v>25555055.400000002</v>
      </c>
      <c r="R50" s="2">
        <v>78901234</v>
      </c>
      <c r="S50" s="2">
        <v>56789012</v>
      </c>
      <c r="T50" s="2">
        <f t="shared" si="19"/>
        <v>135690246</v>
      </c>
      <c r="U50" s="9">
        <f t="shared" si="20"/>
        <v>0</v>
      </c>
      <c r="V50" s="9">
        <f t="shared" si="21"/>
        <v>0</v>
      </c>
      <c r="W50" s="9">
        <f t="shared" si="22"/>
        <v>78901234</v>
      </c>
      <c r="X50" s="9">
        <f t="shared" si="13"/>
        <v>0</v>
      </c>
      <c r="Y50" s="9">
        <f t="shared" si="14"/>
        <v>78901234</v>
      </c>
      <c r="Z50" s="10">
        <f t="shared" si="23"/>
        <v>0.58142781331035465</v>
      </c>
      <c r="AA50" s="4">
        <f t="shared" si="24"/>
        <v>0</v>
      </c>
      <c r="AB50" s="4">
        <f t="shared" si="25"/>
        <v>0</v>
      </c>
      <c r="AC50" s="4">
        <f t="shared" si="26"/>
        <v>6788208.799999997</v>
      </c>
      <c r="AD50" s="4">
        <f t="shared" si="27"/>
        <v>74639481.299999997</v>
      </c>
    </row>
    <row r="51" spans="1:30">
      <c r="A51" t="s">
        <v>92</v>
      </c>
      <c r="B51" s="37" t="s">
        <v>67</v>
      </c>
      <c r="C51" s="8">
        <f t="shared" si="15"/>
        <v>50</v>
      </c>
      <c r="E51" s="6">
        <f t="shared" si="17"/>
        <v>86445079</v>
      </c>
      <c r="F51" s="6">
        <f t="shared" si="18"/>
        <v>86434678</v>
      </c>
      <c r="G51" s="7">
        <f t="shared" si="11"/>
        <v>0.99987968083180301</v>
      </c>
      <c r="H51" s="5" t="s">
        <v>93</v>
      </c>
      <c r="I51" s="5">
        <v>13</v>
      </c>
      <c r="J51" s="5">
        <f t="shared" si="16"/>
        <v>206</v>
      </c>
      <c r="K51" s="12">
        <v>0</v>
      </c>
      <c r="L51" s="4">
        <v>32117111</v>
      </c>
      <c r="M51" s="4">
        <v>32113580</v>
      </c>
      <c r="N51" s="4">
        <v>54327968</v>
      </c>
      <c r="O51" s="4">
        <v>54321098</v>
      </c>
      <c r="P51" s="2">
        <v>32109876</v>
      </c>
      <c r="Q51" s="2">
        <v>54321098</v>
      </c>
      <c r="T51" s="2">
        <f t="shared" si="19"/>
        <v>86430974</v>
      </c>
      <c r="U51" s="9">
        <f t="shared" si="20"/>
        <v>16054938</v>
      </c>
      <c r="V51" s="9">
        <f t="shared" si="21"/>
        <v>54321098</v>
      </c>
      <c r="W51" s="9">
        <f t="shared" si="22"/>
        <v>0</v>
      </c>
      <c r="X51" s="9">
        <f t="shared" si="13"/>
        <v>0</v>
      </c>
      <c r="Y51" s="9">
        <f t="shared" si="14"/>
        <v>70376036</v>
      </c>
      <c r="Z51" s="10">
        <f t="shared" si="23"/>
        <v>0.81411269229102101</v>
      </c>
      <c r="AA51" s="4">
        <f t="shared" si="24"/>
        <v>0</v>
      </c>
      <c r="AB51" s="4">
        <f t="shared" si="25"/>
        <v>0</v>
      </c>
      <c r="AC51" s="4">
        <f t="shared" si="26"/>
        <v>0</v>
      </c>
      <c r="AD51" s="4">
        <f t="shared" si="27"/>
        <v>10401</v>
      </c>
    </row>
  </sheetData>
  <autoFilter ref="B1:AD5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5E4A-70E6-483D-BEC0-EE53E80C9560}">
  <dimension ref="B1:B7"/>
  <sheetViews>
    <sheetView workbookViewId="0">
      <selection activeCell="B1" sqref="B1:B7"/>
    </sheetView>
  </sheetViews>
  <sheetFormatPr defaultRowHeight="15"/>
  <sheetData>
    <row r="1" spans="2:2">
      <c r="B1" t="s">
        <v>96</v>
      </c>
    </row>
    <row r="2" spans="2:2">
      <c r="B2">
        <v>1</v>
      </c>
    </row>
    <row r="3" spans="2:2">
      <c r="B3">
        <v>2</v>
      </c>
    </row>
    <row r="4" spans="2:2">
      <c r="B4" t="s">
        <v>95</v>
      </c>
    </row>
    <row r="5" spans="2:2">
      <c r="B5" t="s">
        <v>94</v>
      </c>
    </row>
    <row r="6" spans="2:2">
      <c r="B6" t="s">
        <v>93</v>
      </c>
    </row>
    <row r="7" spans="2:2">
      <c r="B7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42"/>
  <sheetViews>
    <sheetView workbookViewId="0">
      <selection activeCell="C6" sqref="C6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98</v>
      </c>
      <c r="C2" s="13" t="s">
        <v>99</v>
      </c>
      <c r="D2" s="14" t="s">
        <v>100</v>
      </c>
      <c r="E2" s="14" t="s">
        <v>101</v>
      </c>
      <c r="F2" s="18" t="s">
        <v>102</v>
      </c>
      <c r="G2" s="14" t="s">
        <v>103</v>
      </c>
    </row>
    <row r="3" spans="2:7" ht="41.25" customHeight="1">
      <c r="B3" s="15" t="s">
        <v>104</v>
      </c>
      <c r="C3" s="16">
        <v>26957145.599999998</v>
      </c>
      <c r="D3" s="14">
        <v>2024</v>
      </c>
      <c r="E3" s="14" t="s">
        <v>105</v>
      </c>
      <c r="F3" s="17">
        <f t="shared" ref="F3:F42" ca="1" si="0">(C3*0.2) + RANDBETWEEN(0, 25000)</f>
        <v>5397921.1200000001</v>
      </c>
      <c r="G3" s="16">
        <f t="shared" ref="G3:G42" ca="1" si="1">C3-F3</f>
        <v>21559224.479999997</v>
      </c>
    </row>
    <row r="4" spans="2:7">
      <c r="B4" s="15" t="s">
        <v>106</v>
      </c>
      <c r="C4" s="16">
        <v>40426848</v>
      </c>
      <c r="D4" s="14">
        <v>2023</v>
      </c>
      <c r="E4" s="14" t="s">
        <v>105</v>
      </c>
      <c r="F4" s="17">
        <f t="shared" ca="1" si="0"/>
        <v>8095848.6000000006</v>
      </c>
      <c r="G4" s="16">
        <f t="shared" ca="1" si="1"/>
        <v>32330999.399999999</v>
      </c>
    </row>
    <row r="5" spans="2:7">
      <c r="B5" s="15" t="s">
        <v>107</v>
      </c>
      <c r="C5" s="16">
        <v>53896550.399999999</v>
      </c>
      <c r="D5" s="14">
        <v>2022</v>
      </c>
      <c r="E5" s="14" t="s">
        <v>105</v>
      </c>
      <c r="F5" s="17">
        <f t="shared" ca="1" si="0"/>
        <v>10782245.08</v>
      </c>
      <c r="G5" s="16">
        <f t="shared" ca="1" si="1"/>
        <v>43114305.32</v>
      </c>
    </row>
    <row r="6" spans="2:7" ht="30">
      <c r="B6" s="15" t="s">
        <v>108</v>
      </c>
      <c r="C6" s="16">
        <v>67366252.799999997</v>
      </c>
      <c r="D6" s="14">
        <v>2019</v>
      </c>
      <c r="E6" s="14" t="s">
        <v>105</v>
      </c>
      <c r="F6" s="17">
        <f t="shared" ca="1" si="0"/>
        <v>13492419.560000001</v>
      </c>
      <c r="G6" s="16">
        <f t="shared" ca="1" si="1"/>
        <v>53873833.239999995</v>
      </c>
    </row>
    <row r="7" spans="2:7" ht="30">
      <c r="B7" s="15" t="s">
        <v>109</v>
      </c>
      <c r="C7" s="16">
        <v>80835955.199999988</v>
      </c>
      <c r="D7" s="14">
        <v>2024</v>
      </c>
      <c r="E7" s="14" t="s">
        <v>105</v>
      </c>
      <c r="F7" s="17">
        <f t="shared" ca="1" si="0"/>
        <v>16191150.039999999</v>
      </c>
      <c r="G7" s="16">
        <f t="shared" ca="1" si="1"/>
        <v>64644805.159999989</v>
      </c>
    </row>
    <row r="8" spans="2:7">
      <c r="B8" s="15" t="s">
        <v>110</v>
      </c>
      <c r="C8" s="16">
        <v>94305657.600000009</v>
      </c>
      <c r="D8" s="14">
        <v>2023</v>
      </c>
      <c r="E8" s="14" t="s">
        <v>105</v>
      </c>
      <c r="F8" s="17">
        <f t="shared" ca="1" si="0"/>
        <v>18876263.520000003</v>
      </c>
      <c r="G8" s="16">
        <f t="shared" ca="1" si="1"/>
        <v>75429394.080000013</v>
      </c>
    </row>
    <row r="9" spans="2:7" ht="30">
      <c r="B9" s="15" t="s">
        <v>111</v>
      </c>
      <c r="C9" s="16">
        <v>107760576</v>
      </c>
      <c r="D9" s="14">
        <v>2022</v>
      </c>
      <c r="E9" s="14" t="s">
        <v>105</v>
      </c>
      <c r="F9" s="17">
        <f t="shared" ca="1" si="0"/>
        <v>21553643.200000003</v>
      </c>
      <c r="G9" s="16">
        <f t="shared" ca="1" si="1"/>
        <v>86206932.799999997</v>
      </c>
    </row>
    <row r="10" spans="2:7">
      <c r="B10" s="15" t="s">
        <v>112</v>
      </c>
      <c r="C10" s="16">
        <v>121082438.39999999</v>
      </c>
      <c r="D10" s="14">
        <v>2019</v>
      </c>
      <c r="E10" s="14" t="s">
        <v>105</v>
      </c>
      <c r="F10" s="17">
        <f t="shared" ca="1" si="0"/>
        <v>24237312.68</v>
      </c>
      <c r="G10" s="16">
        <f t="shared" ca="1" si="1"/>
        <v>96845125.719999999</v>
      </c>
    </row>
    <row r="11" spans="2:7" ht="30">
      <c r="B11" s="15" t="s">
        <v>113</v>
      </c>
      <c r="C11" s="16">
        <v>133073740.8</v>
      </c>
      <c r="D11" s="14">
        <v>2024</v>
      </c>
      <c r="E11" s="14" t="s">
        <v>105</v>
      </c>
      <c r="F11" s="17">
        <f t="shared" ca="1" si="0"/>
        <v>26620518.16</v>
      </c>
      <c r="G11" s="16">
        <f t="shared" ca="1" si="1"/>
        <v>106453222.64</v>
      </c>
    </row>
    <row r="12" spans="2:7">
      <c r="B12" s="15" t="s">
        <v>114</v>
      </c>
      <c r="C12" s="16">
        <v>146543443.19999999</v>
      </c>
      <c r="D12" s="14">
        <v>2023</v>
      </c>
      <c r="E12" s="14" t="s">
        <v>105</v>
      </c>
      <c r="F12" s="17">
        <f t="shared" ca="1" si="0"/>
        <v>29332921.640000001</v>
      </c>
      <c r="G12" s="16">
        <f t="shared" ca="1" si="1"/>
        <v>117210521.55999999</v>
      </c>
    </row>
    <row r="13" spans="2:7">
      <c r="B13" s="15" t="s">
        <v>115</v>
      </c>
      <c r="C13" s="16">
        <v>16608345.6</v>
      </c>
      <c r="D13" s="14">
        <v>2022</v>
      </c>
      <c r="E13" s="14" t="s">
        <v>105</v>
      </c>
      <c r="F13" s="17">
        <f t="shared" ca="1" si="0"/>
        <v>3325297.12</v>
      </c>
      <c r="G13" s="16">
        <f t="shared" ca="1" si="1"/>
        <v>13283048.48</v>
      </c>
    </row>
    <row r="14" spans="2:7">
      <c r="B14" s="15" t="s">
        <v>116</v>
      </c>
      <c r="C14" s="16">
        <v>33034848</v>
      </c>
      <c r="D14" s="14">
        <v>2019</v>
      </c>
      <c r="E14" s="14" t="s">
        <v>105</v>
      </c>
      <c r="F14" s="17">
        <f t="shared" ca="1" si="0"/>
        <v>6619421.6000000006</v>
      </c>
      <c r="G14" s="16">
        <f t="shared" ca="1" si="1"/>
        <v>26415426.399999999</v>
      </c>
    </row>
    <row r="15" spans="2:7" ht="30">
      <c r="B15" s="15" t="s">
        <v>117</v>
      </c>
      <c r="C15" s="16">
        <v>49461350.399999999</v>
      </c>
      <c r="D15" s="14">
        <v>2020</v>
      </c>
      <c r="E15" s="14" t="s">
        <v>105</v>
      </c>
      <c r="F15" s="17">
        <f t="shared" ca="1" si="0"/>
        <v>9898226.0800000001</v>
      </c>
      <c r="G15" s="16">
        <f t="shared" ca="1" si="1"/>
        <v>39563124.32</v>
      </c>
    </row>
    <row r="16" spans="2:7">
      <c r="B16" s="15" t="s">
        <v>118</v>
      </c>
      <c r="C16" s="16">
        <v>65887852.800000004</v>
      </c>
      <c r="D16" s="14">
        <v>2020</v>
      </c>
      <c r="E16" s="14" t="s">
        <v>105</v>
      </c>
      <c r="F16" s="17">
        <f t="shared" ca="1" si="0"/>
        <v>13179912.560000002</v>
      </c>
      <c r="G16" s="16">
        <f t="shared" ca="1" si="1"/>
        <v>52707940.240000002</v>
      </c>
    </row>
    <row r="17" spans="2:7">
      <c r="B17" s="15" t="s">
        <v>119</v>
      </c>
      <c r="C17" s="16">
        <v>82314355.199999988</v>
      </c>
      <c r="D17" s="14">
        <v>2020</v>
      </c>
      <c r="E17" s="14" t="s">
        <v>105</v>
      </c>
      <c r="F17" s="17">
        <f t="shared" ca="1" si="0"/>
        <v>16469630.039999999</v>
      </c>
      <c r="G17" s="16">
        <f t="shared" ca="1" si="1"/>
        <v>65844725.159999989</v>
      </c>
    </row>
    <row r="18" spans="2:7">
      <c r="B18" s="15" t="s">
        <v>120</v>
      </c>
      <c r="C18" s="16">
        <v>98740857.600000009</v>
      </c>
      <c r="D18" s="14">
        <v>2020</v>
      </c>
      <c r="E18" s="14" t="s">
        <v>121</v>
      </c>
      <c r="F18" s="17">
        <f t="shared" ca="1" si="0"/>
        <v>19771651.520000003</v>
      </c>
      <c r="G18" s="16">
        <f t="shared" ca="1" si="1"/>
        <v>78969206.080000013</v>
      </c>
    </row>
    <row r="19" spans="2:7" ht="30">
      <c r="B19" s="15" t="s">
        <v>122</v>
      </c>
      <c r="C19" s="16">
        <v>115152576</v>
      </c>
      <c r="D19" s="14">
        <v>2020</v>
      </c>
      <c r="E19" s="14" t="s">
        <v>105</v>
      </c>
      <c r="F19" s="17">
        <f t="shared" ca="1" si="0"/>
        <v>23047068.200000003</v>
      </c>
      <c r="G19" s="16">
        <f t="shared" ca="1" si="1"/>
        <v>92105507.799999997</v>
      </c>
    </row>
    <row r="20" spans="2:7">
      <c r="B20" s="15" t="s">
        <v>123</v>
      </c>
      <c r="C20" s="16">
        <v>131431238.39999999</v>
      </c>
      <c r="D20" s="14">
        <v>2020</v>
      </c>
      <c r="E20" s="14" t="s">
        <v>105</v>
      </c>
      <c r="F20" s="17">
        <f t="shared" ca="1" si="0"/>
        <v>26287855.68</v>
      </c>
      <c r="G20" s="16">
        <f t="shared" ca="1" si="1"/>
        <v>105143382.72</v>
      </c>
    </row>
    <row r="21" spans="2:7" ht="30">
      <c r="B21" s="15" t="s">
        <v>124</v>
      </c>
      <c r="C21" s="16">
        <v>146379340.79999998</v>
      </c>
      <c r="D21" s="14">
        <v>2017</v>
      </c>
      <c r="E21" s="14" t="s">
        <v>121</v>
      </c>
      <c r="F21" s="17">
        <f t="shared" ca="1" si="0"/>
        <v>29298177.159999996</v>
      </c>
      <c r="G21" s="16">
        <f t="shared" ca="1" si="1"/>
        <v>117081163.63999999</v>
      </c>
    </row>
    <row r="22" spans="2:7">
      <c r="B22" s="15" t="s">
        <v>125</v>
      </c>
      <c r="C22" s="16">
        <v>14965843.200000001</v>
      </c>
      <c r="D22" s="14">
        <v>2017</v>
      </c>
      <c r="E22" s="14" t="s">
        <v>105</v>
      </c>
      <c r="F22" s="17">
        <f t="shared" ca="1" si="0"/>
        <v>3010362.6400000006</v>
      </c>
      <c r="G22" s="16">
        <f t="shared" ca="1" si="1"/>
        <v>11955480.560000001</v>
      </c>
    </row>
    <row r="23" spans="2:7">
      <c r="B23" s="15" t="s">
        <v>126</v>
      </c>
      <c r="C23" s="16">
        <v>31392345.599999998</v>
      </c>
      <c r="D23" s="14">
        <v>2017</v>
      </c>
      <c r="E23" s="14" t="s">
        <v>121</v>
      </c>
      <c r="F23" s="17">
        <f t="shared" ca="1" si="0"/>
        <v>6287129.1200000001</v>
      </c>
      <c r="G23" s="16">
        <f t="shared" ca="1" si="1"/>
        <v>25105216.479999997</v>
      </c>
    </row>
    <row r="24" spans="2:7">
      <c r="B24" s="15" t="s">
        <v>127</v>
      </c>
      <c r="C24" s="16">
        <v>47818848</v>
      </c>
      <c r="D24" s="14">
        <v>2017</v>
      </c>
      <c r="E24" s="14" t="s">
        <v>105</v>
      </c>
      <c r="F24" s="17">
        <f t="shared" ca="1" si="0"/>
        <v>9566626.5999999996</v>
      </c>
      <c r="G24" s="16">
        <f t="shared" ca="1" si="1"/>
        <v>38252221.399999999</v>
      </c>
    </row>
    <row r="25" spans="2:7" ht="30">
      <c r="B25" s="15" t="s">
        <v>128</v>
      </c>
      <c r="C25" s="16">
        <v>64245350.399999999</v>
      </c>
      <c r="D25" s="14">
        <v>2017</v>
      </c>
      <c r="E25" s="14" t="s">
        <v>105</v>
      </c>
      <c r="F25" s="17">
        <f t="shared" ca="1" si="0"/>
        <v>12867089.08</v>
      </c>
      <c r="G25" s="16">
        <f t="shared" ca="1" si="1"/>
        <v>51378261.32</v>
      </c>
    </row>
    <row r="26" spans="2:7">
      <c r="B26" s="15" t="s">
        <v>129</v>
      </c>
      <c r="C26" s="16">
        <v>80671852.799999997</v>
      </c>
      <c r="D26" s="14">
        <v>2017</v>
      </c>
      <c r="E26" s="14" t="s">
        <v>105</v>
      </c>
      <c r="F26" s="17">
        <f t="shared" ca="1" si="0"/>
        <v>16140857.560000001</v>
      </c>
      <c r="G26" s="16">
        <f t="shared" ca="1" si="1"/>
        <v>64530995.239999995</v>
      </c>
    </row>
    <row r="27" spans="2:7" ht="30">
      <c r="B27" s="15" t="s">
        <v>130</v>
      </c>
      <c r="C27" s="16">
        <v>97098355.199999988</v>
      </c>
      <c r="D27" s="14">
        <v>2017</v>
      </c>
      <c r="E27" s="14" t="s">
        <v>105</v>
      </c>
      <c r="F27" s="17">
        <f t="shared" ca="1" si="0"/>
        <v>19428844.039999999</v>
      </c>
      <c r="G27" s="16">
        <f t="shared" ca="1" si="1"/>
        <v>77669511.159999996</v>
      </c>
    </row>
    <row r="28" spans="2:7">
      <c r="B28" s="15" t="s">
        <v>131</v>
      </c>
      <c r="C28" s="16">
        <v>113524857.60000001</v>
      </c>
      <c r="D28" s="14">
        <v>2015</v>
      </c>
      <c r="E28" s="14" t="s">
        <v>105</v>
      </c>
      <c r="F28" s="17">
        <f t="shared" ca="1" si="0"/>
        <v>22721924.520000003</v>
      </c>
      <c r="G28" s="16">
        <f t="shared" ca="1" si="1"/>
        <v>90802933.080000013</v>
      </c>
    </row>
    <row r="29" spans="2:7">
      <c r="B29" s="15" t="s">
        <v>132</v>
      </c>
      <c r="C29" s="16">
        <v>129936576</v>
      </c>
      <c r="D29" s="14">
        <v>2015</v>
      </c>
      <c r="E29" s="14" t="s">
        <v>121</v>
      </c>
      <c r="F29" s="17">
        <f t="shared" ca="1" si="0"/>
        <v>26001874.200000003</v>
      </c>
      <c r="G29" s="16">
        <f t="shared" ca="1" si="1"/>
        <v>103934701.8</v>
      </c>
    </row>
    <row r="30" spans="2:7" ht="30">
      <c r="B30" s="15" t="s">
        <v>133</v>
      </c>
      <c r="C30" s="16">
        <v>146215238.40000001</v>
      </c>
      <c r="D30" s="14">
        <v>2015</v>
      </c>
      <c r="E30" s="14" t="s">
        <v>121</v>
      </c>
      <c r="F30" s="17">
        <f t="shared" ca="1" si="0"/>
        <v>29262738.680000003</v>
      </c>
      <c r="G30" s="16">
        <f t="shared" ca="1" si="1"/>
        <v>116952499.72</v>
      </c>
    </row>
    <row r="31" spans="2:7">
      <c r="B31" s="15" t="s">
        <v>134</v>
      </c>
      <c r="C31" s="16">
        <v>28107340.799999997</v>
      </c>
      <c r="D31" s="14">
        <v>2015</v>
      </c>
      <c r="E31" s="14" t="s">
        <v>121</v>
      </c>
      <c r="F31" s="17">
        <f t="shared" ca="1" si="0"/>
        <v>5631676.1600000001</v>
      </c>
      <c r="G31" s="16">
        <f t="shared" ca="1" si="1"/>
        <v>22475664.639999997</v>
      </c>
    </row>
    <row r="32" spans="2:7">
      <c r="B32" s="15" t="s">
        <v>135</v>
      </c>
      <c r="C32" s="16">
        <v>44533843.199999996</v>
      </c>
      <c r="D32" s="14">
        <v>2015</v>
      </c>
      <c r="E32" s="14" t="s">
        <v>121</v>
      </c>
      <c r="F32" s="17">
        <f t="shared" ca="1" si="0"/>
        <v>8910817.6399999987</v>
      </c>
      <c r="G32" s="16">
        <f t="shared" ca="1" si="1"/>
        <v>35623025.559999995</v>
      </c>
    </row>
    <row r="33" spans="2:7" ht="30">
      <c r="B33" s="15" t="s">
        <v>136</v>
      </c>
      <c r="C33" s="16">
        <v>60960345.599999994</v>
      </c>
      <c r="D33" s="14">
        <v>2015</v>
      </c>
      <c r="E33" s="14" t="s">
        <v>105</v>
      </c>
      <c r="F33" s="17">
        <f t="shared" ca="1" si="0"/>
        <v>12216706.119999999</v>
      </c>
      <c r="G33" s="16">
        <f t="shared" ca="1" si="1"/>
        <v>48743639.479999997</v>
      </c>
    </row>
    <row r="34" spans="2:7">
      <c r="B34" s="15" t="s">
        <v>137</v>
      </c>
      <c r="C34" s="16">
        <v>77386848</v>
      </c>
      <c r="D34" s="14">
        <v>2015</v>
      </c>
      <c r="E34" s="14" t="s">
        <v>105</v>
      </c>
      <c r="F34" s="17">
        <f t="shared" ca="1" si="0"/>
        <v>15492969.600000001</v>
      </c>
      <c r="G34" s="16">
        <f t="shared" ca="1" si="1"/>
        <v>61893878.399999999</v>
      </c>
    </row>
    <row r="35" spans="2:7">
      <c r="B35" s="15" t="s">
        <v>138</v>
      </c>
      <c r="C35" s="16">
        <v>93813350.399999991</v>
      </c>
      <c r="D35" s="14">
        <v>2015</v>
      </c>
      <c r="E35" s="14" t="s">
        <v>105</v>
      </c>
      <c r="F35" s="17">
        <f t="shared" ca="1" si="0"/>
        <v>18780074.079999998</v>
      </c>
      <c r="G35" s="16">
        <f t="shared" ca="1" si="1"/>
        <v>75033276.319999993</v>
      </c>
    </row>
    <row r="36" spans="2:7" ht="30">
      <c r="B36" s="15" t="s">
        <v>139</v>
      </c>
      <c r="C36" s="16">
        <v>110239852.8</v>
      </c>
      <c r="D36" s="14">
        <v>2015</v>
      </c>
      <c r="E36" s="14" t="s">
        <v>105</v>
      </c>
      <c r="F36" s="17">
        <f t="shared" ca="1" si="0"/>
        <v>22072520.560000002</v>
      </c>
      <c r="G36" s="16">
        <f t="shared" ca="1" si="1"/>
        <v>88167332.239999995</v>
      </c>
    </row>
    <row r="37" spans="2:7">
      <c r="B37" s="15" t="s">
        <v>140</v>
      </c>
      <c r="C37" s="16">
        <v>126666355.19999999</v>
      </c>
      <c r="D37" s="14">
        <v>2015</v>
      </c>
      <c r="E37" s="14" t="s">
        <v>105</v>
      </c>
      <c r="F37" s="17">
        <f t="shared" ca="1" si="0"/>
        <v>25356884.039999999</v>
      </c>
      <c r="G37" s="16">
        <f t="shared" ca="1" si="1"/>
        <v>101309471.16</v>
      </c>
    </row>
    <row r="38" spans="2:7">
      <c r="B38" s="15" t="s">
        <v>141</v>
      </c>
      <c r="C38" s="16">
        <v>143092857.59999999</v>
      </c>
      <c r="D38" s="14">
        <v>2015</v>
      </c>
      <c r="E38" s="14" t="s">
        <v>121</v>
      </c>
      <c r="F38" s="17">
        <f t="shared" ca="1" si="0"/>
        <v>28638807.52</v>
      </c>
      <c r="G38" s="16">
        <f t="shared" ca="1" si="1"/>
        <v>114454050.08</v>
      </c>
    </row>
    <row r="39" spans="2:7" ht="30">
      <c r="B39" s="15" t="s">
        <v>142</v>
      </c>
      <c r="C39" s="16">
        <v>26448576</v>
      </c>
      <c r="D39" s="14">
        <v>2015</v>
      </c>
      <c r="E39" s="14" t="s">
        <v>121</v>
      </c>
      <c r="F39" s="17">
        <f t="shared" ca="1" si="0"/>
        <v>5295307.2</v>
      </c>
      <c r="G39" s="16">
        <f t="shared" ca="1" si="1"/>
        <v>21153268.800000001</v>
      </c>
    </row>
    <row r="40" spans="2:7">
      <c r="B40" s="15" t="s">
        <v>143</v>
      </c>
      <c r="C40" s="16">
        <v>42727238.399999999</v>
      </c>
      <c r="D40" s="14">
        <v>2015</v>
      </c>
      <c r="E40" s="14" t="s">
        <v>121</v>
      </c>
      <c r="F40" s="17">
        <f t="shared" ca="1" si="0"/>
        <v>8563425.6799999997</v>
      </c>
      <c r="G40" s="16">
        <f t="shared" ca="1" si="1"/>
        <v>34163812.719999999</v>
      </c>
    </row>
    <row r="41" spans="2:7">
      <c r="B41" s="15" t="s">
        <v>144</v>
      </c>
      <c r="C41" s="16">
        <v>57675340.800000004</v>
      </c>
      <c r="D41" s="14">
        <v>2015</v>
      </c>
      <c r="E41" s="14" t="s">
        <v>121</v>
      </c>
      <c r="F41" s="17">
        <f t="shared" ca="1" si="0"/>
        <v>11552714.160000002</v>
      </c>
      <c r="G41" s="16">
        <f t="shared" ca="1" si="1"/>
        <v>46122626.640000001</v>
      </c>
    </row>
    <row r="42" spans="2:7">
      <c r="B42" s="15" t="s">
        <v>145</v>
      </c>
      <c r="C42" s="16">
        <v>74101843.200000003</v>
      </c>
      <c r="D42" s="14">
        <v>2015</v>
      </c>
      <c r="E42" s="14" t="s">
        <v>121</v>
      </c>
      <c r="F42" s="17">
        <f t="shared" ca="1" si="0"/>
        <v>14838427.640000001</v>
      </c>
      <c r="G42" s="16">
        <f t="shared" ca="1" si="1"/>
        <v>59263415.560000002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3"/>
  <sheetViews>
    <sheetView workbookViewId="0">
      <selection activeCell="H10" sqref="H10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0</v>
      </c>
      <c r="C2" s="19" t="s">
        <v>1</v>
      </c>
      <c r="D2" s="19" t="s">
        <v>69</v>
      </c>
      <c r="E2" s="20" t="s">
        <v>146</v>
      </c>
      <c r="F2" s="20" t="s">
        <v>147</v>
      </c>
    </row>
    <row r="3" spans="2:6">
      <c r="B3" s="19" t="s">
        <v>16</v>
      </c>
      <c r="C3" s="19">
        <v>6</v>
      </c>
      <c r="D3" s="19">
        <v>1</v>
      </c>
      <c r="E3" s="20" t="s">
        <v>148</v>
      </c>
      <c r="F3" s="35">
        <v>46466</v>
      </c>
    </row>
    <row r="4" spans="2:6">
      <c r="B4" s="19" t="s">
        <v>17</v>
      </c>
      <c r="C4" s="19">
        <v>7</v>
      </c>
      <c r="D4" s="19">
        <v>2</v>
      </c>
      <c r="E4" s="20" t="s">
        <v>149</v>
      </c>
      <c r="F4" s="36">
        <v>46467</v>
      </c>
    </row>
    <row r="5" spans="2:6">
      <c r="B5" s="29" t="s">
        <v>18</v>
      </c>
      <c r="C5" s="30">
        <v>8</v>
      </c>
      <c r="D5" s="30">
        <v>3</v>
      </c>
      <c r="E5" s="31">
        <v>45551</v>
      </c>
      <c r="F5" s="31">
        <v>46281</v>
      </c>
    </row>
    <row r="6" spans="2:6">
      <c r="B6" s="32" t="s">
        <v>21</v>
      </c>
      <c r="C6" s="33">
        <v>9</v>
      </c>
      <c r="D6" s="33">
        <v>4</v>
      </c>
      <c r="E6" s="34">
        <v>45552</v>
      </c>
      <c r="F6" s="34">
        <v>46282</v>
      </c>
    </row>
    <row r="7" spans="2:6">
      <c r="B7" s="32" t="s">
        <v>22</v>
      </c>
      <c r="C7" s="33">
        <v>10</v>
      </c>
      <c r="D7" s="33">
        <v>5</v>
      </c>
      <c r="E7" s="34">
        <v>45553</v>
      </c>
      <c r="F7" s="34">
        <v>46283</v>
      </c>
    </row>
    <row r="8" spans="2:6">
      <c r="B8" s="32" t="s">
        <v>23</v>
      </c>
      <c r="C8" s="33">
        <v>11</v>
      </c>
      <c r="D8" s="33">
        <v>1</v>
      </c>
      <c r="E8" s="34">
        <v>43935</v>
      </c>
      <c r="F8" s="34">
        <v>44665</v>
      </c>
    </row>
    <row r="9" spans="2:6">
      <c r="B9" s="32" t="s">
        <v>26</v>
      </c>
      <c r="C9" s="33">
        <v>12</v>
      </c>
      <c r="D9" s="33">
        <v>2</v>
      </c>
      <c r="E9" s="34">
        <v>44393</v>
      </c>
      <c r="F9" s="34">
        <v>45123</v>
      </c>
    </row>
    <row r="10" spans="2:6">
      <c r="B10" s="32" t="s">
        <v>27</v>
      </c>
      <c r="C10" s="33">
        <v>13</v>
      </c>
      <c r="D10" s="33">
        <v>3</v>
      </c>
      <c r="E10" s="34">
        <v>44393</v>
      </c>
      <c r="F10" s="34">
        <v>45123</v>
      </c>
    </row>
    <row r="38" spans="2:6">
      <c r="B38" s="19" t="s">
        <v>150</v>
      </c>
      <c r="C38" s="19">
        <v>8</v>
      </c>
      <c r="D38" s="19">
        <v>3</v>
      </c>
      <c r="E38" s="20" t="s">
        <v>151</v>
      </c>
      <c r="F38" s="20"/>
    </row>
    <row r="39" spans="2:6">
      <c r="B39" s="19" t="s">
        <v>152</v>
      </c>
      <c r="C39" s="19">
        <v>9</v>
      </c>
      <c r="D39" s="19">
        <v>4</v>
      </c>
      <c r="E39" s="20" t="s">
        <v>153</v>
      </c>
      <c r="F39" s="20"/>
    </row>
    <row r="40" spans="2:6">
      <c r="B40" s="19" t="s">
        <v>154</v>
      </c>
      <c r="C40" s="19">
        <v>10</v>
      </c>
      <c r="D40" s="19">
        <v>5</v>
      </c>
      <c r="E40" s="20" t="s">
        <v>155</v>
      </c>
      <c r="F40" s="20"/>
    </row>
    <row r="41" spans="2:6">
      <c r="B41" s="19" t="s">
        <v>156</v>
      </c>
      <c r="C41" s="19">
        <v>11</v>
      </c>
      <c r="D41" s="19">
        <v>1</v>
      </c>
      <c r="E41" s="20" t="s">
        <v>157</v>
      </c>
      <c r="F41" s="21"/>
    </row>
    <row r="42" spans="2:6">
      <c r="B42" s="19" t="s">
        <v>158</v>
      </c>
      <c r="C42" s="19">
        <v>12</v>
      </c>
      <c r="D42" s="19">
        <v>2</v>
      </c>
      <c r="E42" s="20" t="s">
        <v>159</v>
      </c>
      <c r="F42" s="20"/>
    </row>
    <row r="43" spans="2:6">
      <c r="B43" s="19" t="s">
        <v>160</v>
      </c>
      <c r="C43" s="19">
        <v>13</v>
      </c>
      <c r="D43" s="19">
        <v>3</v>
      </c>
      <c r="E43" s="20" t="s">
        <v>159</v>
      </c>
      <c r="F43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2"/>
  <sheetViews>
    <sheetView topLeftCell="A2" workbookViewId="0">
      <selection activeCell="A2" sqref="A2:A52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B1" s="8" t="s">
        <v>0</v>
      </c>
      <c r="C1" s="8" t="s">
        <v>1</v>
      </c>
      <c r="D1" s="8" t="s">
        <v>69</v>
      </c>
      <c r="E1" s="5" t="s">
        <v>74</v>
      </c>
      <c r="F1" s="3" t="s">
        <v>161</v>
      </c>
      <c r="G1" s="8" t="s">
        <v>162</v>
      </c>
      <c r="H1" s="8" t="s">
        <v>163</v>
      </c>
    </row>
    <row r="2" spans="1:8">
      <c r="A2" t="s">
        <v>68</v>
      </c>
      <c r="B2" s="37" t="s">
        <v>5</v>
      </c>
      <c r="C2" s="8">
        <v>1</v>
      </c>
      <c r="D2" s="8">
        <v>1</v>
      </c>
      <c r="E2" s="5">
        <v>4</v>
      </c>
      <c r="F2" s="3" t="s">
        <v>164</v>
      </c>
      <c r="H2" t="s">
        <v>165</v>
      </c>
    </row>
    <row r="3" spans="1:8">
      <c r="A3" t="s">
        <v>92</v>
      </c>
      <c r="B3" s="37" t="s">
        <v>8</v>
      </c>
      <c r="C3" s="8">
        <f>C2+1</f>
        <v>2</v>
      </c>
      <c r="D3" s="8">
        <v>2</v>
      </c>
      <c r="E3" s="5">
        <v>7</v>
      </c>
      <c r="F3" s="3"/>
      <c r="G3" t="s">
        <v>164</v>
      </c>
      <c r="H3" t="s">
        <v>165</v>
      </c>
    </row>
    <row r="4" spans="1:8">
      <c r="A4" t="s">
        <v>92</v>
      </c>
      <c r="B4" s="37" t="s">
        <v>11</v>
      </c>
      <c r="C4" s="8">
        <f t="shared" ref="C4:C51" si="0">C3+1</f>
        <v>3</v>
      </c>
      <c r="D4" s="8">
        <v>3</v>
      </c>
      <c r="E4" s="5">
        <v>10</v>
      </c>
      <c r="F4" s="3" t="s">
        <v>166</v>
      </c>
      <c r="H4" t="s">
        <v>167</v>
      </c>
    </row>
    <row r="5" spans="1:8">
      <c r="A5" t="s">
        <v>92</v>
      </c>
      <c r="B5" s="37" t="s">
        <v>12</v>
      </c>
      <c r="C5" s="8">
        <f t="shared" si="0"/>
        <v>4</v>
      </c>
      <c r="D5" s="8">
        <v>4</v>
      </c>
      <c r="E5" s="5">
        <v>11</v>
      </c>
      <c r="F5" s="3" t="s">
        <v>164</v>
      </c>
      <c r="H5" t="s">
        <v>168</v>
      </c>
    </row>
    <row r="6" spans="1:8">
      <c r="A6" t="s">
        <v>92</v>
      </c>
      <c r="B6" s="37" t="s">
        <v>13</v>
      </c>
      <c r="C6" s="8">
        <f t="shared" si="0"/>
        <v>5</v>
      </c>
      <c r="D6" s="8">
        <v>5</v>
      </c>
      <c r="E6" s="5">
        <v>13</v>
      </c>
      <c r="F6" s="3" t="s">
        <v>166</v>
      </c>
      <c r="H6" t="s">
        <v>167</v>
      </c>
    </row>
    <row r="7" spans="1:8">
      <c r="A7" t="s">
        <v>92</v>
      </c>
      <c r="B7" s="37" t="s">
        <v>16</v>
      </c>
      <c r="C7" s="8">
        <f t="shared" si="0"/>
        <v>6</v>
      </c>
      <c r="D7" s="8">
        <f>D2</f>
        <v>1</v>
      </c>
      <c r="E7" s="5">
        <v>5</v>
      </c>
      <c r="F7" s="3" t="s">
        <v>169</v>
      </c>
      <c r="H7" t="s">
        <v>168</v>
      </c>
    </row>
    <row r="8" spans="1:8">
      <c r="A8" t="s">
        <v>92</v>
      </c>
      <c r="B8" s="37" t="s">
        <v>17</v>
      </c>
      <c r="C8" s="8">
        <f t="shared" si="0"/>
        <v>7</v>
      </c>
      <c r="D8" s="8">
        <f t="shared" ref="D8:D51" si="1">D3</f>
        <v>2</v>
      </c>
      <c r="E8" s="5">
        <v>7</v>
      </c>
      <c r="F8" s="3" t="s">
        <v>164</v>
      </c>
      <c r="H8" t="s">
        <v>170</v>
      </c>
    </row>
    <row r="9" spans="1:8">
      <c r="A9" t="s">
        <v>92</v>
      </c>
      <c r="B9" s="37" t="s">
        <v>18</v>
      </c>
      <c r="C9" s="8">
        <f t="shared" si="0"/>
        <v>8</v>
      </c>
      <c r="D9" s="8">
        <f t="shared" si="1"/>
        <v>3</v>
      </c>
      <c r="E9" s="5">
        <v>10</v>
      </c>
      <c r="F9" s="3" t="s">
        <v>164</v>
      </c>
      <c r="H9" t="s">
        <v>168</v>
      </c>
    </row>
    <row r="10" spans="1:8">
      <c r="A10" t="s">
        <v>92</v>
      </c>
      <c r="B10" s="37" t="s">
        <v>21</v>
      </c>
      <c r="C10" s="8">
        <f t="shared" si="0"/>
        <v>9</v>
      </c>
      <c r="D10" s="8">
        <f t="shared" si="1"/>
        <v>4</v>
      </c>
      <c r="E10" s="5">
        <v>11</v>
      </c>
      <c r="F10" s="3" t="s">
        <v>164</v>
      </c>
      <c r="H10" t="s">
        <v>168</v>
      </c>
    </row>
    <row r="11" spans="1:8">
      <c r="A11" t="s">
        <v>92</v>
      </c>
      <c r="B11" s="37" t="s">
        <v>22</v>
      </c>
      <c r="C11" s="8">
        <f t="shared" si="0"/>
        <v>10</v>
      </c>
      <c r="D11" s="8">
        <f t="shared" si="1"/>
        <v>5</v>
      </c>
      <c r="E11" s="5">
        <v>13</v>
      </c>
      <c r="F11" s="3" t="s">
        <v>169</v>
      </c>
      <c r="H11" t="s">
        <v>168</v>
      </c>
    </row>
    <row r="12" spans="1:8">
      <c r="A12" t="s">
        <v>92</v>
      </c>
      <c r="B12" s="37" t="s">
        <v>23</v>
      </c>
      <c r="C12" s="8">
        <f t="shared" si="0"/>
        <v>11</v>
      </c>
      <c r="D12" s="8">
        <f t="shared" si="1"/>
        <v>1</v>
      </c>
      <c r="E12" s="5">
        <v>6</v>
      </c>
      <c r="F12" s="3" t="s">
        <v>171</v>
      </c>
    </row>
    <row r="13" spans="1:8">
      <c r="A13" t="s">
        <v>92</v>
      </c>
      <c r="B13" s="37" t="s">
        <v>26</v>
      </c>
      <c r="C13" s="8">
        <f t="shared" si="0"/>
        <v>12</v>
      </c>
      <c r="D13" s="8">
        <f t="shared" si="1"/>
        <v>2</v>
      </c>
      <c r="E13" s="5">
        <v>7</v>
      </c>
      <c r="F13" s="3" t="s">
        <v>164</v>
      </c>
      <c r="H13" t="s">
        <v>165</v>
      </c>
    </row>
    <row r="14" spans="1:8">
      <c r="A14" t="s">
        <v>92</v>
      </c>
      <c r="B14" s="37" t="s">
        <v>27</v>
      </c>
      <c r="C14" s="8">
        <f t="shared" si="0"/>
        <v>13</v>
      </c>
      <c r="D14" s="8">
        <f t="shared" si="1"/>
        <v>3</v>
      </c>
      <c r="E14" s="5">
        <v>10</v>
      </c>
      <c r="F14" s="3" t="s">
        <v>172</v>
      </c>
    </row>
    <row r="15" spans="1:8">
      <c r="A15" t="s">
        <v>92</v>
      </c>
      <c r="B15" s="37" t="s">
        <v>28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172</v>
      </c>
    </row>
    <row r="16" spans="1:8">
      <c r="A16" t="s">
        <v>92</v>
      </c>
      <c r="B16" s="37" t="s">
        <v>29</v>
      </c>
      <c r="C16" s="8">
        <f t="shared" si="0"/>
        <v>15</v>
      </c>
      <c r="D16" s="8">
        <f t="shared" si="1"/>
        <v>5</v>
      </c>
      <c r="E16" s="5">
        <v>13</v>
      </c>
      <c r="F16" s="3" t="s">
        <v>171</v>
      </c>
    </row>
    <row r="17" spans="1:8">
      <c r="A17" t="s">
        <v>92</v>
      </c>
      <c r="B17" s="37" t="s">
        <v>30</v>
      </c>
      <c r="C17" s="8">
        <f t="shared" si="0"/>
        <v>16</v>
      </c>
      <c r="D17" s="8">
        <f t="shared" si="1"/>
        <v>1</v>
      </c>
      <c r="E17" s="5">
        <v>6</v>
      </c>
      <c r="F17" s="3" t="s">
        <v>164</v>
      </c>
      <c r="H17" t="s">
        <v>165</v>
      </c>
    </row>
    <row r="18" spans="1:8">
      <c r="A18" t="s">
        <v>92</v>
      </c>
      <c r="B18" s="37" t="s">
        <v>31</v>
      </c>
      <c r="C18" s="8">
        <f t="shared" si="0"/>
        <v>17</v>
      </c>
      <c r="D18" s="8">
        <f t="shared" si="1"/>
        <v>2</v>
      </c>
      <c r="E18" s="5">
        <v>8</v>
      </c>
      <c r="F18" s="3" t="s">
        <v>171</v>
      </c>
    </row>
    <row r="19" spans="1:8">
      <c r="A19" t="s">
        <v>92</v>
      </c>
      <c r="B19" s="37" t="s">
        <v>32</v>
      </c>
      <c r="C19" s="8">
        <f t="shared" si="0"/>
        <v>18</v>
      </c>
      <c r="D19" s="8">
        <f t="shared" si="1"/>
        <v>3</v>
      </c>
      <c r="E19" s="5">
        <v>10</v>
      </c>
      <c r="F19" s="3" t="s">
        <v>173</v>
      </c>
    </row>
    <row r="20" spans="1:8">
      <c r="A20" t="s">
        <v>92</v>
      </c>
      <c r="B20" s="37" t="s">
        <v>33</v>
      </c>
      <c r="C20" s="8">
        <f t="shared" si="0"/>
        <v>19</v>
      </c>
      <c r="D20" s="8">
        <f t="shared" si="1"/>
        <v>4</v>
      </c>
      <c r="E20" s="5">
        <v>11</v>
      </c>
      <c r="F20" s="3" t="s">
        <v>174</v>
      </c>
    </row>
    <row r="21" spans="1:8">
      <c r="A21" t="s">
        <v>92</v>
      </c>
      <c r="B21" s="37" t="s">
        <v>36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175</v>
      </c>
    </row>
    <row r="22" spans="1:8">
      <c r="A22" t="s">
        <v>92</v>
      </c>
      <c r="B22" s="37" t="s">
        <v>37</v>
      </c>
      <c r="C22" s="8">
        <f t="shared" si="0"/>
        <v>21</v>
      </c>
      <c r="D22" s="8">
        <f t="shared" si="1"/>
        <v>1</v>
      </c>
      <c r="E22" s="5">
        <v>5</v>
      </c>
      <c r="F22" s="3" t="s">
        <v>171</v>
      </c>
    </row>
    <row r="23" spans="1:8">
      <c r="A23" t="s">
        <v>92</v>
      </c>
      <c r="B23" s="37" t="s">
        <v>38</v>
      </c>
      <c r="C23" s="8">
        <f t="shared" si="0"/>
        <v>22</v>
      </c>
      <c r="D23" s="8">
        <f t="shared" si="1"/>
        <v>2</v>
      </c>
      <c r="E23" s="5">
        <v>8</v>
      </c>
      <c r="F23" s="3" t="s">
        <v>164</v>
      </c>
    </row>
    <row r="24" spans="1:8">
      <c r="A24" t="s">
        <v>92</v>
      </c>
      <c r="B24" s="37" t="s">
        <v>39</v>
      </c>
      <c r="C24" s="8">
        <f t="shared" si="0"/>
        <v>23</v>
      </c>
      <c r="D24" s="8">
        <f t="shared" si="1"/>
        <v>3</v>
      </c>
      <c r="E24" s="5">
        <v>10</v>
      </c>
      <c r="F24" s="3" t="s">
        <v>171</v>
      </c>
    </row>
    <row r="25" spans="1:8">
      <c r="A25" t="s">
        <v>92</v>
      </c>
      <c r="B25" s="37" t="s">
        <v>40</v>
      </c>
      <c r="C25" s="8">
        <f t="shared" si="0"/>
        <v>24</v>
      </c>
      <c r="D25" s="8">
        <f t="shared" si="1"/>
        <v>4</v>
      </c>
      <c r="E25" s="5">
        <v>11</v>
      </c>
      <c r="F25" s="3" t="s">
        <v>176</v>
      </c>
    </row>
    <row r="26" spans="1:8">
      <c r="A26" t="s">
        <v>92</v>
      </c>
      <c r="B26" s="37" t="s">
        <v>43</v>
      </c>
      <c r="C26" s="8">
        <f t="shared" si="0"/>
        <v>25</v>
      </c>
      <c r="D26" s="8">
        <f t="shared" si="1"/>
        <v>5</v>
      </c>
      <c r="E26" s="5">
        <v>13</v>
      </c>
      <c r="F26" s="3" t="s">
        <v>172</v>
      </c>
    </row>
    <row r="27" spans="1:8">
      <c r="A27" t="s">
        <v>92</v>
      </c>
      <c r="B27" s="37" t="s">
        <v>44</v>
      </c>
      <c r="C27" s="8">
        <f t="shared" si="0"/>
        <v>26</v>
      </c>
      <c r="D27" s="8">
        <f t="shared" si="1"/>
        <v>1</v>
      </c>
      <c r="E27" s="5">
        <v>6</v>
      </c>
      <c r="F27" s="3" t="s">
        <v>171</v>
      </c>
    </row>
    <row r="28" spans="1:8">
      <c r="A28" t="s">
        <v>92</v>
      </c>
      <c r="B28" s="37" t="s">
        <v>45</v>
      </c>
      <c r="C28" s="8">
        <f t="shared" si="0"/>
        <v>27</v>
      </c>
      <c r="D28" s="8">
        <f t="shared" si="1"/>
        <v>2</v>
      </c>
      <c r="E28" s="5">
        <v>8</v>
      </c>
      <c r="F28" s="3" t="s">
        <v>164</v>
      </c>
      <c r="H28" t="s">
        <v>168</v>
      </c>
    </row>
    <row r="29" spans="1:8">
      <c r="A29" t="s">
        <v>92</v>
      </c>
      <c r="B29" s="37" t="s">
        <v>46</v>
      </c>
      <c r="C29" s="8">
        <f t="shared" si="0"/>
        <v>28</v>
      </c>
      <c r="D29" s="8">
        <f t="shared" si="1"/>
        <v>3</v>
      </c>
      <c r="E29" s="5">
        <v>10</v>
      </c>
      <c r="F29" s="3" t="s">
        <v>164</v>
      </c>
      <c r="H29" t="s">
        <v>168</v>
      </c>
    </row>
    <row r="30" spans="1:8">
      <c r="A30" t="s">
        <v>92</v>
      </c>
      <c r="B30" s="37" t="s">
        <v>47</v>
      </c>
      <c r="C30" s="8">
        <f t="shared" si="0"/>
        <v>29</v>
      </c>
      <c r="D30" s="8">
        <f t="shared" si="1"/>
        <v>4</v>
      </c>
      <c r="E30" s="5">
        <v>12</v>
      </c>
      <c r="F30" s="3" t="s">
        <v>172</v>
      </c>
    </row>
    <row r="31" spans="1:8">
      <c r="A31" t="s">
        <v>92</v>
      </c>
      <c r="B31" s="37" t="s">
        <v>48</v>
      </c>
      <c r="C31" s="8">
        <f t="shared" si="0"/>
        <v>30</v>
      </c>
      <c r="D31" s="8">
        <f t="shared" si="1"/>
        <v>5</v>
      </c>
      <c r="E31" s="5">
        <v>13</v>
      </c>
      <c r="F31" s="3" t="s">
        <v>164</v>
      </c>
    </row>
    <row r="32" spans="1:8">
      <c r="A32" t="s">
        <v>92</v>
      </c>
      <c r="B32" s="37" t="s">
        <v>49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172</v>
      </c>
    </row>
    <row r="33" spans="1:8">
      <c r="A33" t="s">
        <v>92</v>
      </c>
      <c r="B33" s="37" t="s">
        <v>50</v>
      </c>
      <c r="C33" s="8">
        <f t="shared" si="0"/>
        <v>32</v>
      </c>
      <c r="D33" s="8">
        <f t="shared" si="1"/>
        <v>2</v>
      </c>
      <c r="E33" s="5">
        <v>8</v>
      </c>
      <c r="F33" s="3" t="s">
        <v>164</v>
      </c>
      <c r="H33" t="s">
        <v>165</v>
      </c>
    </row>
    <row r="34" spans="1:8">
      <c r="A34" t="s">
        <v>92</v>
      </c>
      <c r="B34" s="37" t="s">
        <v>51</v>
      </c>
      <c r="C34" s="8">
        <f t="shared" si="0"/>
        <v>33</v>
      </c>
      <c r="D34" s="8">
        <f t="shared" si="1"/>
        <v>3</v>
      </c>
      <c r="E34" s="5">
        <v>10</v>
      </c>
      <c r="F34" s="3" t="s">
        <v>164</v>
      </c>
      <c r="H34" t="s">
        <v>165</v>
      </c>
    </row>
    <row r="35" spans="1:8">
      <c r="A35" t="s">
        <v>92</v>
      </c>
      <c r="B35" s="37" t="s">
        <v>52</v>
      </c>
      <c r="C35" s="8">
        <f t="shared" si="0"/>
        <v>34</v>
      </c>
      <c r="D35" s="8">
        <f t="shared" si="1"/>
        <v>4</v>
      </c>
      <c r="E35" s="5">
        <v>12</v>
      </c>
      <c r="F35" s="3" t="s">
        <v>164</v>
      </c>
      <c r="H35" t="s">
        <v>165</v>
      </c>
    </row>
    <row r="36" spans="1:8">
      <c r="A36" t="s">
        <v>92</v>
      </c>
      <c r="B36" s="37" t="s">
        <v>53</v>
      </c>
      <c r="C36" s="8">
        <f t="shared" si="0"/>
        <v>35</v>
      </c>
      <c r="D36" s="8">
        <f t="shared" si="1"/>
        <v>5</v>
      </c>
      <c r="E36" s="5">
        <v>13</v>
      </c>
      <c r="F36" s="3" t="s">
        <v>164</v>
      </c>
      <c r="H36" t="s">
        <v>168</v>
      </c>
    </row>
    <row r="37" spans="1:8">
      <c r="A37" t="s">
        <v>92</v>
      </c>
      <c r="B37" s="37" t="s">
        <v>54</v>
      </c>
      <c r="C37" s="8">
        <f t="shared" si="0"/>
        <v>36</v>
      </c>
      <c r="D37" s="8">
        <f t="shared" si="1"/>
        <v>1</v>
      </c>
      <c r="E37" s="5">
        <v>6</v>
      </c>
      <c r="F37" s="3" t="s">
        <v>164</v>
      </c>
    </row>
    <row r="38" spans="1:8">
      <c r="A38" t="s">
        <v>92</v>
      </c>
      <c r="B38" s="37" t="s">
        <v>37</v>
      </c>
      <c r="C38" s="8">
        <f t="shared" si="0"/>
        <v>37</v>
      </c>
      <c r="D38" s="8">
        <f t="shared" si="1"/>
        <v>2</v>
      </c>
      <c r="E38" s="5">
        <v>8</v>
      </c>
      <c r="F38" s="3" t="s">
        <v>171</v>
      </c>
    </row>
    <row r="39" spans="1:8">
      <c r="A39" t="s">
        <v>92</v>
      </c>
      <c r="B39" s="37" t="s">
        <v>48</v>
      </c>
      <c r="C39" s="8">
        <f t="shared" si="0"/>
        <v>38</v>
      </c>
      <c r="D39" s="8">
        <f t="shared" si="1"/>
        <v>3</v>
      </c>
      <c r="E39" s="5">
        <v>10</v>
      </c>
      <c r="F39" s="3" t="s">
        <v>164</v>
      </c>
    </row>
    <row r="40" spans="1:8">
      <c r="A40" t="s">
        <v>92</v>
      </c>
      <c r="B40" s="37" t="s">
        <v>55</v>
      </c>
      <c r="C40" s="8">
        <f t="shared" si="0"/>
        <v>39</v>
      </c>
      <c r="D40" s="8">
        <f t="shared" si="1"/>
        <v>4</v>
      </c>
      <c r="E40" s="5">
        <v>12</v>
      </c>
      <c r="F40" s="3" t="s">
        <v>164</v>
      </c>
      <c r="H40" t="s">
        <v>168</v>
      </c>
    </row>
    <row r="41" spans="1:8">
      <c r="A41" t="s">
        <v>92</v>
      </c>
      <c r="B41" s="37" t="s">
        <v>45</v>
      </c>
      <c r="C41" s="8">
        <f t="shared" si="0"/>
        <v>40</v>
      </c>
      <c r="D41" s="8">
        <f t="shared" si="1"/>
        <v>5</v>
      </c>
      <c r="E41" s="5">
        <v>13</v>
      </c>
      <c r="F41" s="3" t="s">
        <v>164</v>
      </c>
      <c r="H41" t="s">
        <v>168</v>
      </c>
    </row>
    <row r="42" spans="1:8">
      <c r="A42" t="s">
        <v>92</v>
      </c>
      <c r="B42" s="37" t="s">
        <v>56</v>
      </c>
      <c r="C42" s="8">
        <f t="shared" si="0"/>
        <v>41</v>
      </c>
      <c r="D42" s="8">
        <f t="shared" si="1"/>
        <v>1</v>
      </c>
      <c r="E42" s="5">
        <v>4</v>
      </c>
      <c r="F42" s="3" t="s">
        <v>172</v>
      </c>
    </row>
    <row r="43" spans="1:8">
      <c r="A43" t="s">
        <v>92</v>
      </c>
      <c r="B43" s="37" t="s">
        <v>57</v>
      </c>
      <c r="C43" s="8">
        <f t="shared" si="0"/>
        <v>42</v>
      </c>
      <c r="D43" s="8">
        <f t="shared" si="1"/>
        <v>2</v>
      </c>
      <c r="E43" s="5">
        <v>9</v>
      </c>
      <c r="F43" s="3" t="s">
        <v>171</v>
      </c>
    </row>
    <row r="44" spans="1:8">
      <c r="A44" t="s">
        <v>92</v>
      </c>
      <c r="B44" s="37" t="s">
        <v>58</v>
      </c>
      <c r="C44" s="8">
        <f t="shared" si="0"/>
        <v>43</v>
      </c>
      <c r="D44" s="8">
        <f t="shared" si="1"/>
        <v>3</v>
      </c>
      <c r="E44" s="5">
        <v>10</v>
      </c>
      <c r="F44" s="3" t="s">
        <v>174</v>
      </c>
    </row>
    <row r="45" spans="1:8">
      <c r="A45" t="s">
        <v>92</v>
      </c>
      <c r="B45" s="37" t="s">
        <v>60</v>
      </c>
      <c r="C45" s="8">
        <f t="shared" si="0"/>
        <v>44</v>
      </c>
      <c r="D45" s="8">
        <f t="shared" si="1"/>
        <v>4</v>
      </c>
      <c r="E45" s="5">
        <v>12</v>
      </c>
      <c r="F45" s="3" t="s">
        <v>164</v>
      </c>
    </row>
    <row r="46" spans="1:8">
      <c r="A46" t="s">
        <v>92</v>
      </c>
      <c r="B46" s="37" t="s">
        <v>61</v>
      </c>
      <c r="C46" s="8">
        <f t="shared" si="0"/>
        <v>45</v>
      </c>
      <c r="D46" s="8">
        <f t="shared" si="1"/>
        <v>5</v>
      </c>
      <c r="E46" s="5">
        <v>13</v>
      </c>
      <c r="F46" s="3" t="s">
        <v>171</v>
      </c>
    </row>
    <row r="47" spans="1:8">
      <c r="A47" t="s">
        <v>92</v>
      </c>
      <c r="B47" s="37" t="s">
        <v>62</v>
      </c>
      <c r="C47" s="8">
        <f t="shared" si="0"/>
        <v>46</v>
      </c>
      <c r="D47" s="8">
        <f t="shared" si="1"/>
        <v>1</v>
      </c>
      <c r="E47" s="5">
        <v>5</v>
      </c>
      <c r="F47" s="3" t="s">
        <v>174</v>
      </c>
    </row>
    <row r="48" spans="1:8">
      <c r="A48" t="s">
        <v>92</v>
      </c>
      <c r="B48" s="37" t="s">
        <v>64</v>
      </c>
      <c r="C48" s="8">
        <f t="shared" si="0"/>
        <v>47</v>
      </c>
      <c r="D48" s="8">
        <f t="shared" si="1"/>
        <v>2</v>
      </c>
      <c r="E48" s="5">
        <v>9</v>
      </c>
      <c r="F48" s="3" t="s">
        <v>177</v>
      </c>
    </row>
    <row r="49" spans="1:6">
      <c r="A49" t="s">
        <v>92</v>
      </c>
      <c r="B49" s="37" t="s">
        <v>65</v>
      </c>
      <c r="C49" s="8">
        <f t="shared" si="0"/>
        <v>48</v>
      </c>
      <c r="D49" s="8">
        <f t="shared" si="1"/>
        <v>3</v>
      </c>
      <c r="E49" s="5">
        <v>10</v>
      </c>
      <c r="F49" s="3" t="s">
        <v>171</v>
      </c>
    </row>
    <row r="50" spans="1:6">
      <c r="A50" t="s">
        <v>92</v>
      </c>
      <c r="B50" s="37" t="s">
        <v>66</v>
      </c>
      <c r="C50" s="8">
        <f t="shared" si="0"/>
        <v>49</v>
      </c>
      <c r="D50" s="8">
        <f t="shared" si="1"/>
        <v>4</v>
      </c>
      <c r="E50" s="5">
        <v>12</v>
      </c>
      <c r="F50" s="3" t="s">
        <v>173</v>
      </c>
    </row>
    <row r="51" spans="1:6">
      <c r="A51" t="s">
        <v>92</v>
      </c>
      <c r="B51" s="37" t="s">
        <v>67</v>
      </c>
      <c r="C51" s="8">
        <f t="shared" si="0"/>
        <v>50</v>
      </c>
      <c r="D51" s="8">
        <f t="shared" si="1"/>
        <v>5</v>
      </c>
      <c r="E51" s="5">
        <v>13</v>
      </c>
      <c r="F51" s="3" t="s">
        <v>172</v>
      </c>
    </row>
    <row r="52" spans="1:6">
      <c r="A52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AB53-F9D0-4C12-8526-3AA533AE3615}">
  <dimension ref="C3:D7"/>
  <sheetViews>
    <sheetView workbookViewId="0">
      <selection activeCell="B3" sqref="B3"/>
    </sheetView>
  </sheetViews>
  <sheetFormatPr defaultRowHeight="15"/>
  <cols>
    <col min="3" max="3" width="23.140625" bestFit="1" customWidth="1"/>
  </cols>
  <sheetData>
    <row r="3" spans="3:4">
      <c r="C3" t="s">
        <v>178</v>
      </c>
      <c r="D3" t="s">
        <v>179</v>
      </c>
    </row>
    <row r="4" spans="3:4">
      <c r="C4" t="s">
        <v>180</v>
      </c>
      <c r="D4" s="28">
        <v>0.5</v>
      </c>
    </row>
    <row r="5" spans="3:4">
      <c r="C5" t="s">
        <v>181</v>
      </c>
      <c r="D5" s="28">
        <v>0</v>
      </c>
    </row>
    <row r="6" spans="3:4">
      <c r="C6" t="s">
        <v>182</v>
      </c>
      <c r="D6" s="28">
        <v>0.75</v>
      </c>
    </row>
    <row r="7" spans="3:4">
      <c r="C7" t="s">
        <v>183</v>
      </c>
      <c r="D7" s="2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7A82-D7A6-4789-BD43-2FD9C4C9FCC6}">
  <dimension ref="A1:P26"/>
  <sheetViews>
    <sheetView topLeftCell="A15" workbookViewId="0">
      <selection activeCell="H1" sqref="H1:J22"/>
    </sheetView>
  </sheetViews>
  <sheetFormatPr defaultRowHeight="15"/>
  <cols>
    <col min="10" max="10" width="14.140625" bestFit="1" customWidth="1"/>
    <col min="11" max="11" width="0" hidden="1" customWidth="1"/>
  </cols>
  <sheetData>
    <row r="1" spans="1:16" ht="30.75">
      <c r="A1" s="23" t="s">
        <v>184</v>
      </c>
      <c r="B1" s="24" t="s">
        <v>185</v>
      </c>
      <c r="C1" s="24" t="s">
        <v>186</v>
      </c>
      <c r="D1" s="24" t="s">
        <v>187</v>
      </c>
      <c r="E1" s="25" t="s">
        <v>188</v>
      </c>
      <c r="F1" s="26"/>
      <c r="G1" s="26"/>
      <c r="K1" s="23" t="s">
        <v>189</v>
      </c>
    </row>
    <row r="2" spans="1:16">
      <c r="A2" s="26" t="s">
        <v>190</v>
      </c>
      <c r="B2" s="26" t="s">
        <v>191</v>
      </c>
      <c r="C2" s="26" t="s">
        <v>190</v>
      </c>
      <c r="D2" s="26">
        <v>21</v>
      </c>
      <c r="E2" s="26">
        <v>1</v>
      </c>
      <c r="F2" s="26"/>
      <c r="G2" s="26"/>
      <c r="K2" s="27">
        <v>2.0000000000000002E-5</v>
      </c>
    </row>
    <row r="3" spans="1:16">
      <c r="A3" s="26" t="s">
        <v>192</v>
      </c>
      <c r="B3" s="26" t="s">
        <v>193</v>
      </c>
      <c r="C3" s="26" t="s">
        <v>192</v>
      </c>
      <c r="D3" s="26">
        <v>20</v>
      </c>
      <c r="E3" s="26">
        <v>2</v>
      </c>
      <c r="F3" s="26"/>
      <c r="G3" s="26"/>
      <c r="K3" s="27">
        <v>2.32E-4</v>
      </c>
    </row>
    <row r="4" spans="1:16">
      <c r="A4" s="26" t="s">
        <v>176</v>
      </c>
      <c r="B4" s="26" t="s">
        <v>194</v>
      </c>
      <c r="C4" s="26" t="s">
        <v>176</v>
      </c>
      <c r="D4" s="26">
        <v>19</v>
      </c>
      <c r="E4" s="26">
        <v>3</v>
      </c>
      <c r="F4" s="26"/>
      <c r="G4" s="26"/>
      <c r="K4" s="27">
        <v>5.1800000000000001E-4</v>
      </c>
      <c r="P4" s="22"/>
    </row>
    <row r="5" spans="1:16">
      <c r="A5" s="26" t="s">
        <v>166</v>
      </c>
      <c r="B5" s="26" t="s">
        <v>167</v>
      </c>
      <c r="C5" s="26" t="s">
        <v>166</v>
      </c>
      <c r="D5" s="26">
        <v>18</v>
      </c>
      <c r="E5" s="26">
        <v>4</v>
      </c>
      <c r="F5" s="26"/>
      <c r="G5" s="26"/>
      <c r="K5" s="27">
        <v>1.1119999999999999E-3</v>
      </c>
    </row>
    <row r="6" spans="1:16">
      <c r="A6" s="26" t="s">
        <v>169</v>
      </c>
      <c r="B6" s="26" t="s">
        <v>168</v>
      </c>
      <c r="C6" s="26" t="s">
        <v>169</v>
      </c>
      <c r="D6" s="26">
        <v>17</v>
      </c>
      <c r="E6" s="26">
        <v>5</v>
      </c>
      <c r="F6" s="26"/>
      <c r="G6" s="26"/>
      <c r="K6" s="27">
        <v>2.0799999999999998E-3</v>
      </c>
    </row>
    <row r="7" spans="1:16">
      <c r="A7" s="26" t="s">
        <v>164</v>
      </c>
      <c r="B7" s="26" t="s">
        <v>165</v>
      </c>
      <c r="C7" s="26" t="s">
        <v>164</v>
      </c>
      <c r="D7" s="26">
        <v>16</v>
      </c>
      <c r="E7" s="26">
        <v>6</v>
      </c>
      <c r="F7" s="26"/>
      <c r="G7" s="26"/>
      <c r="K7" s="27">
        <v>3.7959999999999999E-3</v>
      </c>
    </row>
    <row r="8" spans="1:16">
      <c r="A8" s="26" t="s">
        <v>173</v>
      </c>
      <c r="B8" s="26" t="s">
        <v>170</v>
      </c>
      <c r="C8" s="26" t="s">
        <v>173</v>
      </c>
      <c r="D8" s="26">
        <v>15</v>
      </c>
      <c r="E8" s="26">
        <v>7</v>
      </c>
      <c r="F8" s="26"/>
      <c r="G8" s="26"/>
      <c r="K8" s="27">
        <v>5.94E-3</v>
      </c>
    </row>
    <row r="9" spans="1:16">
      <c r="A9" s="26" t="s">
        <v>172</v>
      </c>
      <c r="B9" s="26" t="s">
        <v>195</v>
      </c>
      <c r="C9" s="26" t="s">
        <v>172</v>
      </c>
      <c r="D9" s="26">
        <v>14</v>
      </c>
      <c r="E9" s="26">
        <v>8</v>
      </c>
      <c r="F9" s="26"/>
      <c r="G9" s="26"/>
      <c r="K9" s="27">
        <v>9.1299999999999992E-3</v>
      </c>
    </row>
    <row r="10" spans="1:16">
      <c r="A10" s="26" t="s">
        <v>171</v>
      </c>
      <c r="B10" s="26" t="s">
        <v>196</v>
      </c>
      <c r="C10" s="26" t="s">
        <v>171</v>
      </c>
      <c r="D10" s="26">
        <v>13</v>
      </c>
      <c r="E10" s="26">
        <v>9</v>
      </c>
      <c r="F10" s="26"/>
      <c r="G10" s="26"/>
      <c r="K10" s="27">
        <v>1.32E-2</v>
      </c>
    </row>
    <row r="11" spans="1:16">
      <c r="A11" s="26" t="s">
        <v>197</v>
      </c>
      <c r="B11" s="26" t="s">
        <v>198</v>
      </c>
      <c r="C11" s="26" t="s">
        <v>197</v>
      </c>
      <c r="D11" s="26">
        <v>12</v>
      </c>
      <c r="E11" s="26">
        <v>10</v>
      </c>
      <c r="F11" s="26"/>
      <c r="G11" s="26"/>
      <c r="K11" s="27">
        <v>2.6179999999999998E-2</v>
      </c>
    </row>
    <row r="12" spans="1:16">
      <c r="A12" s="26" t="s">
        <v>177</v>
      </c>
      <c r="B12" s="26" t="s">
        <v>199</v>
      </c>
      <c r="C12" s="26" t="s">
        <v>177</v>
      </c>
      <c r="D12" s="26">
        <v>11</v>
      </c>
      <c r="E12" s="26">
        <v>11</v>
      </c>
      <c r="F12" s="26"/>
      <c r="G12" s="26"/>
      <c r="K12" s="27">
        <v>4.6199999999999998E-2</v>
      </c>
    </row>
    <row r="13" spans="1:16">
      <c r="A13" s="26" t="s">
        <v>200</v>
      </c>
      <c r="B13" s="26" t="s">
        <v>201</v>
      </c>
      <c r="C13" s="26" t="s">
        <v>200</v>
      </c>
      <c r="D13" s="26">
        <v>10</v>
      </c>
      <c r="E13" s="26">
        <v>12</v>
      </c>
      <c r="F13" s="26"/>
      <c r="G13" s="26"/>
      <c r="K13" s="27">
        <v>7.4800000000000005E-2</v>
      </c>
    </row>
    <row r="14" spans="1:16">
      <c r="A14" s="26" t="s">
        <v>202</v>
      </c>
      <c r="B14" s="26" t="s">
        <v>203</v>
      </c>
      <c r="C14" s="26" t="s">
        <v>202</v>
      </c>
      <c r="D14" s="26">
        <v>9</v>
      </c>
      <c r="E14" s="26">
        <v>13</v>
      </c>
      <c r="F14" s="26"/>
      <c r="G14" s="26"/>
      <c r="K14" s="27">
        <v>0.10768999999999999</v>
      </c>
    </row>
    <row r="15" spans="1:16">
      <c r="A15" s="26" t="s">
        <v>175</v>
      </c>
      <c r="B15" s="26" t="s">
        <v>204</v>
      </c>
      <c r="C15" s="26" t="s">
        <v>175</v>
      </c>
      <c r="D15" s="26">
        <v>8</v>
      </c>
      <c r="E15" s="26">
        <v>14</v>
      </c>
      <c r="F15" s="26"/>
      <c r="G15" s="26"/>
      <c r="K15" s="27">
        <v>0.15235000000000001</v>
      </c>
    </row>
    <row r="16" spans="1:16">
      <c r="A16" s="26" t="s">
        <v>205</v>
      </c>
      <c r="B16" s="26" t="s">
        <v>206</v>
      </c>
      <c r="C16" s="26" t="s">
        <v>205</v>
      </c>
      <c r="D16" s="26">
        <v>7</v>
      </c>
      <c r="E16" s="26">
        <v>15</v>
      </c>
      <c r="F16" s="26"/>
      <c r="G16" s="26"/>
      <c r="K16" s="27">
        <v>0.19941999999999999</v>
      </c>
    </row>
    <row r="17" spans="1:11">
      <c r="A17" s="26" t="s">
        <v>207</v>
      </c>
      <c r="B17" s="26" t="s">
        <v>208</v>
      </c>
      <c r="C17" s="26" t="s">
        <v>207</v>
      </c>
      <c r="D17" s="26">
        <v>6</v>
      </c>
      <c r="E17" s="26">
        <v>16</v>
      </c>
      <c r="F17" s="26"/>
      <c r="G17" s="26"/>
      <c r="K17" s="27">
        <v>0.26444000000000001</v>
      </c>
    </row>
    <row r="18" spans="1:11">
      <c r="A18" s="26" t="s">
        <v>209</v>
      </c>
      <c r="B18" s="26" t="s">
        <v>210</v>
      </c>
      <c r="C18" s="26" t="s">
        <v>209</v>
      </c>
      <c r="D18" s="26">
        <v>5</v>
      </c>
      <c r="E18" s="26">
        <v>17</v>
      </c>
      <c r="F18" s="26"/>
      <c r="G18" s="26"/>
      <c r="K18" s="27">
        <v>0.35726799999999997</v>
      </c>
    </row>
    <row r="19" spans="1:11">
      <c r="A19" s="26" t="s">
        <v>211</v>
      </c>
      <c r="B19" s="26" t="s">
        <v>212</v>
      </c>
      <c r="C19" s="26" t="s">
        <v>211</v>
      </c>
      <c r="D19" s="26">
        <v>4</v>
      </c>
      <c r="E19" s="26">
        <v>17</v>
      </c>
      <c r="F19" s="26"/>
      <c r="G19" s="26"/>
      <c r="K19" s="27">
        <v>0.48268</v>
      </c>
    </row>
    <row r="20" spans="1:11">
      <c r="A20" s="26" t="s">
        <v>213</v>
      </c>
      <c r="B20" s="26" t="s">
        <v>214</v>
      </c>
      <c r="C20" s="26" t="s">
        <v>213</v>
      </c>
      <c r="D20" s="26">
        <v>3</v>
      </c>
      <c r="E20" s="26">
        <v>17</v>
      </c>
      <c r="F20" s="26"/>
      <c r="G20" s="26"/>
      <c r="K20" s="27">
        <v>0.72866200000000003</v>
      </c>
    </row>
    <row r="21" spans="1:11">
      <c r="A21" s="26" t="s">
        <v>215</v>
      </c>
      <c r="B21" s="26" t="s">
        <v>216</v>
      </c>
      <c r="C21" s="26" t="s">
        <v>215</v>
      </c>
      <c r="D21" s="26">
        <v>2</v>
      </c>
      <c r="E21" s="26">
        <v>17</v>
      </c>
      <c r="F21" s="26"/>
      <c r="G21" s="26"/>
      <c r="K21" s="27">
        <v>1</v>
      </c>
    </row>
    <row r="22" spans="1:11">
      <c r="A22" s="26"/>
      <c r="B22" s="26"/>
      <c r="C22" s="26" t="s">
        <v>217</v>
      </c>
      <c r="D22" s="26">
        <v>2</v>
      </c>
      <c r="E22" s="26">
        <v>17</v>
      </c>
      <c r="F22" s="26"/>
      <c r="G22" s="26"/>
      <c r="K22" s="27">
        <v>1</v>
      </c>
    </row>
    <row r="23" spans="1:11">
      <c r="A23" s="26" t="s">
        <v>218</v>
      </c>
      <c r="B23" s="26" t="s">
        <v>217</v>
      </c>
      <c r="C23" s="26" t="s">
        <v>219</v>
      </c>
      <c r="D23" s="26">
        <v>1</v>
      </c>
      <c r="E23" s="26"/>
      <c r="F23" s="26"/>
      <c r="G23" s="26"/>
      <c r="H23" s="26"/>
      <c r="I23" s="26"/>
      <c r="J23" s="26"/>
      <c r="K23" s="26"/>
    </row>
    <row r="24" spans="1:11">
      <c r="A24" s="26" t="s">
        <v>220</v>
      </c>
      <c r="B24" s="26"/>
      <c r="C24" s="26" t="s">
        <v>221</v>
      </c>
      <c r="D24" s="26">
        <v>1</v>
      </c>
      <c r="E24" s="26"/>
      <c r="F24" s="26"/>
      <c r="G24" s="26"/>
      <c r="H24" s="26"/>
      <c r="I24" s="26"/>
      <c r="J24" s="26"/>
      <c r="K24" s="26"/>
    </row>
    <row r="25" spans="1:11">
      <c r="A25" s="26"/>
      <c r="B25" s="26"/>
      <c r="C25" s="26" t="s">
        <v>220</v>
      </c>
      <c r="D25" s="26">
        <v>1</v>
      </c>
      <c r="E25" s="26"/>
      <c r="F25" s="26"/>
      <c r="G25" s="26"/>
      <c r="H25" s="26"/>
      <c r="I25" s="26"/>
      <c r="J25" s="26"/>
      <c r="K25" s="26"/>
    </row>
    <row r="26" spans="1:1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3A0B-3A87-48CD-8E98-9D736E99ECEC}">
  <dimension ref="A1:C22"/>
  <sheetViews>
    <sheetView tabSelected="1" workbookViewId="0">
      <selection sqref="A1:C22"/>
    </sheetView>
  </sheetViews>
  <sheetFormatPr defaultRowHeight="15"/>
  <sheetData>
    <row r="1" spans="1:3" ht="30.75">
      <c r="A1" s="45" t="s">
        <v>185</v>
      </c>
      <c r="B1" s="25" t="s">
        <v>188</v>
      </c>
      <c r="C1" s="23" t="s">
        <v>222</v>
      </c>
    </row>
    <row r="2" spans="1:3">
      <c r="A2" s="26" t="s">
        <v>191</v>
      </c>
      <c r="B2" s="26">
        <v>1</v>
      </c>
      <c r="C2">
        <v>2E-3</v>
      </c>
    </row>
    <row r="3" spans="1:3">
      <c r="A3" s="26" t="s">
        <v>193</v>
      </c>
      <c r="B3" s="26">
        <v>2</v>
      </c>
      <c r="C3">
        <v>2.3199999999999998E-2</v>
      </c>
    </row>
    <row r="4" spans="1:3">
      <c r="A4" s="26" t="s">
        <v>194</v>
      </c>
      <c r="B4" s="26">
        <v>3</v>
      </c>
      <c r="C4">
        <v>5.1799999999999999E-2</v>
      </c>
    </row>
    <row r="5" spans="1:3">
      <c r="A5" s="26" t="s">
        <v>167</v>
      </c>
      <c r="B5" s="26">
        <v>4</v>
      </c>
      <c r="C5">
        <v>0.11119999999999999</v>
      </c>
    </row>
    <row r="6" spans="1:3">
      <c r="A6" s="26" t="s">
        <v>168</v>
      </c>
      <c r="B6" s="26">
        <v>5</v>
      </c>
      <c r="C6">
        <v>0.20799999999999999</v>
      </c>
    </row>
    <row r="7" spans="1:3">
      <c r="A7" s="26" t="s">
        <v>165</v>
      </c>
      <c r="B7" s="26">
        <v>6</v>
      </c>
      <c r="C7">
        <v>0.37959999999999999</v>
      </c>
    </row>
    <row r="8" spans="1:3">
      <c r="A8" s="26" t="s">
        <v>170</v>
      </c>
      <c r="B8" s="26">
        <v>7</v>
      </c>
      <c r="C8">
        <v>0.59399999999999997</v>
      </c>
    </row>
    <row r="9" spans="1:3">
      <c r="A9" s="26" t="s">
        <v>195</v>
      </c>
      <c r="B9" s="26">
        <v>8</v>
      </c>
      <c r="C9">
        <v>0.91300000000000003</v>
      </c>
    </row>
    <row r="10" spans="1:3">
      <c r="A10" s="26" t="s">
        <v>196</v>
      </c>
      <c r="B10" s="26">
        <v>9</v>
      </c>
      <c r="C10">
        <v>1.32</v>
      </c>
    </row>
    <row r="11" spans="1:3">
      <c r="A11" s="26" t="s">
        <v>198</v>
      </c>
      <c r="B11" s="26">
        <v>10</v>
      </c>
      <c r="C11">
        <v>2.6179999999999999</v>
      </c>
    </row>
    <row r="12" spans="1:3">
      <c r="A12" s="26" t="s">
        <v>199</v>
      </c>
      <c r="B12" s="26">
        <v>11</v>
      </c>
      <c r="C12">
        <v>4.62</v>
      </c>
    </row>
    <row r="13" spans="1:3">
      <c r="A13" s="26" t="s">
        <v>201</v>
      </c>
      <c r="B13" s="26">
        <v>12</v>
      </c>
      <c r="C13">
        <v>7.48</v>
      </c>
    </row>
    <row r="14" spans="1:3">
      <c r="A14" s="26" t="s">
        <v>203</v>
      </c>
      <c r="B14" s="26">
        <v>13</v>
      </c>
      <c r="C14">
        <v>10.769</v>
      </c>
    </row>
    <row r="15" spans="1:3">
      <c r="A15" s="26" t="s">
        <v>204</v>
      </c>
      <c r="B15" s="26">
        <v>14</v>
      </c>
      <c r="C15">
        <v>15.234999999999999</v>
      </c>
    </row>
    <row r="16" spans="1:3">
      <c r="A16" s="26" t="s">
        <v>206</v>
      </c>
      <c r="B16" s="26">
        <v>15</v>
      </c>
      <c r="C16">
        <v>19.942</v>
      </c>
    </row>
    <row r="17" spans="1:3">
      <c r="A17" s="26" t="s">
        <v>208</v>
      </c>
      <c r="B17" s="26">
        <v>16</v>
      </c>
      <c r="C17">
        <v>26.443999999999999</v>
      </c>
    </row>
    <row r="18" spans="1:3">
      <c r="A18" s="26" t="s">
        <v>210</v>
      </c>
      <c r="B18" s="26">
        <v>17</v>
      </c>
      <c r="C18">
        <v>35.726799999999997</v>
      </c>
    </row>
    <row r="19" spans="1:3">
      <c r="A19" s="26" t="s">
        <v>212</v>
      </c>
      <c r="B19" s="26">
        <v>17</v>
      </c>
      <c r="C19">
        <v>48.268000000000001</v>
      </c>
    </row>
    <row r="20" spans="1:3">
      <c r="A20" s="26" t="s">
        <v>214</v>
      </c>
      <c r="B20" s="26">
        <v>17</v>
      </c>
      <c r="C20">
        <v>72.866200000000006</v>
      </c>
    </row>
    <row r="21" spans="1:3">
      <c r="A21" s="26" t="s">
        <v>216</v>
      </c>
      <c r="B21" s="26">
        <v>17</v>
      </c>
      <c r="C21">
        <v>100</v>
      </c>
    </row>
    <row r="22" spans="1:3">
      <c r="A22" s="26" t="s">
        <v>217</v>
      </c>
      <c r="B22" s="26"/>
      <c r="C2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2025-05-12T11:27:03Z</dcterms:modified>
  <cp:category/>
  <cp:contentStatus/>
</cp:coreProperties>
</file>