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37" documentId="13_ncr:1_{1A3AA0CD-3441-4638-A5D3-15B5B08B6242}" xr6:coauthVersionLast="47" xr6:coauthVersionMax="47" xr10:uidLastSave="{D3534F7A-74D4-43EF-873A-D192DD72A6DD}"/>
  <bookViews>
    <workbookView xWindow="-120" yWindow="-120" windowWidth="20730" windowHeight="11040" firstSheet="3" activeTab="3" xr2:uid="{00000000-000D-0000-FFFF-FFFF00000000}"/>
  </bookViews>
  <sheets>
    <sheet name="Collateral Types" sheetId="12" r:id="rId1"/>
    <sheet name="CUSTOMER" sheetId="6" r:id="rId2"/>
    <sheet name="fact risk" sheetId="1" r:id="rId3"/>
    <sheet name="Risk Limit" sheetId="13" r:id="rId4"/>
    <sheet name="Fact writeen-off" sheetId="8" r:id="rId5"/>
    <sheet name="fact restructred" sheetId="10" r:id="rId6"/>
    <sheet name="rating" sheetId="5" r:id="rId7"/>
    <sheet name="Rating and PDS&amp;P_x0009_Moody's_x0009_Fitch_x0009_" sheetId="11" r:id="rId8"/>
    <sheet name="STAGING" sheetId="7" r:id="rId9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T6" i="1"/>
  <c r="T8" i="1"/>
  <c r="T9" i="1"/>
  <c r="T14" i="1"/>
  <c r="T15" i="1"/>
  <c r="T16" i="1"/>
  <c r="T17" i="1"/>
  <c r="T24" i="1"/>
  <c r="T25" i="1"/>
  <c r="T30" i="1"/>
  <c r="T31" i="1"/>
  <c r="T32" i="1"/>
  <c r="T33" i="1"/>
  <c r="T38" i="1"/>
  <c r="T40" i="1"/>
  <c r="T41" i="1"/>
  <c r="T43" i="1"/>
  <c r="T46" i="1"/>
  <c r="T48" i="1"/>
  <c r="T49" i="1"/>
  <c r="T51" i="1"/>
  <c r="T22" i="1"/>
  <c r="T23" i="1"/>
  <c r="T39" i="1"/>
  <c r="T19" i="1"/>
  <c r="T27" i="1"/>
  <c r="T28" i="1"/>
  <c r="T35" i="1"/>
  <c r="T44" i="1"/>
  <c r="T47" i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T11" i="1"/>
  <c r="T12" i="1"/>
  <c r="T20" i="1"/>
  <c r="T36" i="1"/>
  <c r="T7" i="1"/>
  <c r="T45" i="1"/>
  <c r="T4" i="1"/>
  <c r="T29" i="1"/>
  <c r="T34" i="1"/>
  <c r="T50" i="1"/>
  <c r="T3" i="1"/>
  <c r="T18" i="1"/>
  <c r="T26" i="1"/>
  <c r="T42" i="1"/>
  <c r="T2" i="1"/>
  <c r="T5" i="1"/>
  <c r="T10" i="1"/>
  <c r="T13" i="1"/>
  <c r="T21" i="1"/>
  <c r="T37" i="1"/>
  <c r="F41" i="10"/>
  <c r="F40" i="10"/>
  <c r="F3" i="10"/>
  <c r="F4" i="10"/>
  <c r="F5" i="10"/>
  <c r="X41" i="1"/>
  <c r="U26" i="1"/>
  <c r="U18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<sst xmlns="http://schemas.openxmlformats.org/spreadsheetml/2006/main" count="819" uniqueCount="233">
  <si>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</si>
  <si>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</si>
  <si>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</si>
  <si>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</si>
  <si>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</si>
  <si>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</si>
  <si>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</si>
  <si>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</si>
  <si>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</si>
  <si>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</si>
  <si>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</si>
  <si>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</si>
  <si>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</si>
  <si>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</si>
  <si>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</si>
  <si>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</si>
  <si>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</si>
  <si>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</si>
  <si>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</si>
  <si>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</si>
  <si>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</si>
  <si>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</si>
  <si>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</si>
  <si>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</si>
  <si>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</si>
  <si>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</si>
  <si>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</si>
  <si>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</si>
  <si>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</si>
  <si>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</si>
  <si>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</si>
  <si>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</si>
  <si>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</si>
  <si>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</si>
  <si>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</si>
  <si>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</si>
  <si>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</si>
  <si>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</si>
  <si>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</si>
  <si>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</si>
  <si>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</si>
  <si>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</si>
  <si>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</si>
  <si>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</si>
  <si>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</si>
  <si>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</si>
  <si>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</si>
  <si>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</si>
  <si>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</si>
  <si>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</si>
  <si>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</si>
  <si>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</si>
  <si>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</si>
  <si>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</si>
  <si>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</si>
  <si>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</si>
  <si>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</si>
  <si>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</si>
  <si>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</si>
  <si>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</si>
  <si>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</si>
  <si>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</si>
  <si>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</si>
  <si>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</si>
  <si>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</si>
  <si>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</si>
  <si>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</si>
  <si>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</si>
  <si>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</si>
  <si>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</si>
  <si>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</si>
  <si>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</si>
  <si>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</si>
  <si>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</si>
  <si>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</si>
  <si>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</si>
  <si>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</si>
  <si>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</si>
  <si>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</si>
  <si>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</si>
  <si>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</si>
  <si>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</si>
  <si>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</si>
  <si>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</si>
  <si>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</si>
  <si>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</si>
  <si>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</si>
  <si>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</si>
  <si>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</si>
  <si>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</si>
  <si>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</si>
  <si>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</si>
  <si>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</si>
  <si>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</si>
  <si>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</si>
  <si>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</si>
  <si>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</si>
  <si>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</si>
  <si>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31/12/2023</t>
  </si>
  <si>
    <t/>
  </si>
  <si>
    <t>3D</t>
  </si>
  <si>
    <t>3E</t>
  </si>
  <si>
    <t>3C</t>
  </si>
  <si>
    <t>Internal risk rating</t>
  </si>
  <si>
    <t>Customer level limit</t>
  </si>
  <si>
    <t>Sector Limit</t>
  </si>
  <si>
    <t>Group Name</t>
  </si>
  <si>
    <t>Group limit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</si>
  <si>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</si>
  <si>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</si>
  <si>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</si>
  <si>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</si>
  <si>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</si>
  <si>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</si>
  <si>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</si>
  <si>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</si>
  <si>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</si>
  <si>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</si>
  <si>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</si>
  <si>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</si>
  <si>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</si>
  <si>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</si>
  <si>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</si>
  <si>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</si>
  <si>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</si>
  <si>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</si>
  <si>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</si>
  <si>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</si>
  <si>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</si>
  <si>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</si>
  <si>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</si>
  <si>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</si>
  <si>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</si>
  <si>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</si>
  <si>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</si>
  <si>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</si>
  <si>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</si>
  <si>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</si>
  <si>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</si>
  <si>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</si>
  <si>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</si>
  <si>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</si>
  <si>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</si>
  <si>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</si>
  <si>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</si>
  <si>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</si>
  <si>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</si>
  <si>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</si>
  <si>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</si>
  <si>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</si>
  <si>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</si>
  <si>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</si>
  <si>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</si>
  <si>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</si>
  <si>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</si>
  <si>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</si>
  <si>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</si>
  <si>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</si>
  <si>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</si>
  <si>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</si>
  <si>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</si>
  <si>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</si>
  <si>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</si>
  <si>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</si>
  <si>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</si>
  <si>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</si>
  <si>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</si>
  <si>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</si>
  <si>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</si>
  <si>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</si>
  <si>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</si>
  <si>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</si>
  <si>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</si>
  <si>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</si>
  <si>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</si>
  <si>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</si>
  <si>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</si>
  <si>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</si>
  <si>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</si>
  <si>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</si>
  <si>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PD 2023</t>
  </si>
  <si>
    <t>AAA</t>
  </si>
  <si>
    <t>Aaa</t>
  </si>
  <si>
    <t>0.0020%</t>
  </si>
  <si>
    <t>AA+</t>
  </si>
  <si>
    <t>Aa1</t>
  </si>
  <si>
    <t>0.0232%</t>
  </si>
  <si>
    <t>Aa2</t>
  </si>
  <si>
    <t>0.0518%</t>
  </si>
  <si>
    <t>0.1112%</t>
  </si>
  <si>
    <t>0.2080%</t>
  </si>
  <si>
    <t>0.3796%</t>
  </si>
  <si>
    <t>0.5940%</t>
  </si>
  <si>
    <t>Baa1</t>
  </si>
  <si>
    <t>0.9130%</t>
  </si>
  <si>
    <t>Baa2</t>
  </si>
  <si>
    <t>1.3200%</t>
  </si>
  <si>
    <t>BBB-</t>
  </si>
  <si>
    <t>Baa3</t>
  </si>
  <si>
    <t>2.6180%</t>
  </si>
  <si>
    <t>Ba1</t>
  </si>
  <si>
    <t>4.6200%</t>
  </si>
  <si>
    <t>BB</t>
  </si>
  <si>
    <t>Ba2</t>
  </si>
  <si>
    <t>7.4800%</t>
  </si>
  <si>
    <t>BB-</t>
  </si>
  <si>
    <t>Ba3</t>
  </si>
  <si>
    <t>10.7690%</t>
  </si>
  <si>
    <t>B1</t>
  </si>
  <si>
    <t>15.2350%</t>
  </si>
  <si>
    <t>B</t>
  </si>
  <si>
    <t>B2</t>
  </si>
  <si>
    <t>19.9420%</t>
  </si>
  <si>
    <t>B-</t>
  </si>
  <si>
    <t>B3</t>
  </si>
  <si>
    <t>26.4440%</t>
  </si>
  <si>
    <t>CCC+</t>
  </si>
  <si>
    <t>Caa1</t>
  </si>
  <si>
    <t>35.7268%</t>
  </si>
  <si>
    <t>CCC</t>
  </si>
  <si>
    <t>Caa2</t>
  </si>
  <si>
    <t>48.2680%</t>
  </si>
  <si>
    <t>CCC-</t>
  </si>
  <si>
    <t>Caa3</t>
  </si>
  <si>
    <t>72.8662%</t>
  </si>
  <si>
    <t>CC</t>
  </si>
  <si>
    <t>Ca</t>
  </si>
  <si>
    <t>100.0000%</t>
  </si>
  <si>
    <t>C</t>
  </si>
  <si>
    <t>SD</t>
  </si>
  <si>
    <t>DDD</t>
  </si>
  <si>
    <t>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</si>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</sst>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P1" workbookViewId="0">
      <selection activeCell="Y1" sqref="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101610694</v>
      </c>
      <c r="F2" s="6">
        <f t="shared" ref="F2:F33" si="1">M2+O2</f>
        <v>215184.64184</v>
      </c>
      <c r="G2" s="7">
        <f>F2/E2</f>
        <v>2.1177361689902444E-3</v>
      </c>
      <c r="H2" s="5">
        <v>3</v>
      </c>
      <c r="I2" s="5">
        <v>1</v>
      </c>
      <c r="J2" s="5">
        <v>48</v>
      </c>
      <c r="K2" s="12">
        <f>E2/60</f>
        <v>1693511.5666666667</v>
      </c>
      <c r="L2" s="4">
        <v>12453931</v>
      </c>
      <c r="M2" s="4">
        <v>109168.65424</v>
      </c>
      <c r="N2" s="4">
        <v>89156763</v>
      </c>
      <c r="O2" s="4">
        <v>106015.98759999999</v>
      </c>
      <c r="P2" s="2">
        <v>12683249</v>
      </c>
      <c r="Q2" s="1" t="s">
        <v>99</v>
      </c>
      <c r="R2" s="1" t="s">
        <v>99</v>
      </c>
      <c r="S2" s="2">
        <v>89017340</v>
      </c>
      <c r="T2" s="2">
        <f t="shared" ref="T2:T33" si="2">SUM(P2:S2)</f>
        <v>101700589</v>
      </c>
      <c r="U2" s="9">
        <f t="shared" ref="U2:U33" si="3">P2*50%</f>
        <v>6341624.5</v>
      </c>
      <c r="V2" s="9">
        <f t="shared" ref="V2:V33" si="4">Q3</f>
        <v>98778570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105120194.5</v>
      </c>
      <c r="Z2" s="10">
        <f t="shared" ref="Z2:Z33" si="7">Y2/E2</f>
        <v>1.0345386923545665</v>
      </c>
      <c r="AA2" s="4">
        <f t="shared" ref="AA2:AA33" si="8">IF(E2*$AA$1-F2&gt;0,E2*$AA$1-F2,0)</f>
        <v>6897563.9381600013</v>
      </c>
      <c r="AB2" s="4">
        <f t="shared" ref="AB2:AB33" si="9">IF(E2*$AB$1-F2&gt;0,E2*$AB$1-F2,0)</f>
        <v>20106954.158160001</v>
      </c>
      <c r="AC2" s="4">
        <f t="shared" ref="AC2:AC33" si="10">IF(E2*$AC$1-F2&gt;0,E2*$AC$1-F2,0)</f>
        <v>50590162.358159997</v>
      </c>
      <c r="AD2" s="4">
        <f t="shared" ref="AD2:AD33" si="11">IF(E2*$AD$1-F2&gt;0,E2*$AD$1-F2,0)</f>
        <v>101395509.35816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119952898</v>
      </c>
      <c r="F3" s="6">
        <f t="shared" si="1"/>
        <v>6090054.8500000006</v>
      </c>
      <c r="G3" s="7">
        <f t="shared" ref="G3:G51" si="12">F3/E3</f>
        <v>5.0770385305738928E-2</v>
      </c>
      <c r="H3" s="5">
        <v>2</v>
      </c>
      <c r="I3" s="5">
        <v>7</v>
      </c>
      <c r="J3" s="5">
        <v>83</v>
      </c>
      <c r="K3" s="12">
        <f>E3/60</f>
        <v>1999214.9666666666</v>
      </c>
      <c r="L3" s="4">
        <v>98805901</v>
      </c>
      <c r="M3" s="4">
        <v>5030843.6000000006</v>
      </c>
      <c r="N3" s="4">
        <v>21146997</v>
      </c>
      <c r="O3" s="4">
        <v>1059211.25</v>
      </c>
      <c r="P3" s="2">
        <v>24955347</v>
      </c>
      <c r="Q3" s="22">
        <v>98778570</v>
      </c>
      <c r="R3" s="1" t="s">
        <v>99</v>
      </c>
      <c r="S3" s="1" t="s">
        <v>99</v>
      </c>
      <c r="T3" s="2">
        <f t="shared" si="2"/>
        <v>123733917</v>
      </c>
      <c r="U3" s="9">
        <f t="shared" si="3"/>
        <v>12477673.5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12477673.5</v>
      </c>
      <c r="Z3" s="10">
        <f t="shared" si="7"/>
        <v>0.10402144264993081</v>
      </c>
      <c r="AA3" s="4">
        <f t="shared" si="8"/>
        <v>2306648.0100000007</v>
      </c>
      <c r="AB3" s="4">
        <f t="shared" si="9"/>
        <v>17900524.75</v>
      </c>
      <c r="AC3" s="4">
        <f t="shared" si="10"/>
        <v>53886394.149999999</v>
      </c>
      <c r="AD3" s="4">
        <f t="shared" si="11"/>
        <v>113862843.15000001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113733670</v>
      </c>
      <c r="F4" s="6">
        <f t="shared" si="1"/>
        <v>28357224.200000003</v>
      </c>
      <c r="G4" s="7">
        <f t="shared" si="12"/>
        <v>0.24933007261613913</v>
      </c>
      <c r="H4" s="5">
        <v>3</v>
      </c>
      <c r="I4" s="5">
        <v>13</v>
      </c>
      <c r="J4" s="5">
        <v>112</v>
      </c>
      <c r="K4" s="12">
        <f>E4/60</f>
        <v>1895561.1666666667</v>
      </c>
      <c r="L4" s="4">
        <v>23562472</v>
      </c>
      <c r="M4" s="4">
        <v>13854222.24</v>
      </c>
      <c r="N4" s="4">
        <v>90171198</v>
      </c>
      <c r="O4" s="4">
        <v>14503001.960000001</v>
      </c>
      <c r="P4" s="1" t="s">
        <v>99</v>
      </c>
      <c r="Q4" s="2" t="s">
        <v>99</v>
      </c>
      <c r="R4" s="1" t="s">
        <v>99</v>
      </c>
      <c r="S4" s="2">
        <v>90114106</v>
      </c>
      <c r="T4" s="2">
        <f t="shared" si="2"/>
        <v>90114106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28509610.799999997</v>
      </c>
      <c r="AD4" s="4">
        <f t="shared" si="11"/>
        <v>85376445.799999997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98785689</v>
      </c>
      <c r="F5" s="6">
        <f t="shared" si="1"/>
        <v>44484425.75</v>
      </c>
      <c r="G5" s="7">
        <f t="shared" si="12"/>
        <v>0.45031245112842205</v>
      </c>
      <c r="H5" s="5">
        <v>2</v>
      </c>
      <c r="I5" s="5">
        <v>10</v>
      </c>
      <c r="J5" s="5">
        <v>132</v>
      </c>
      <c r="K5" s="12">
        <v>0</v>
      </c>
      <c r="L5" s="4">
        <v>87661139</v>
      </c>
      <c r="M5" s="4">
        <v>39503783.450000003</v>
      </c>
      <c r="N5" s="4">
        <v>11124550</v>
      </c>
      <c r="O5" s="4">
        <v>4980642.3</v>
      </c>
      <c r="P5" s="2">
        <v>98811245</v>
      </c>
      <c r="Q5" s="1" t="s">
        <v>99</v>
      </c>
      <c r="R5" s="2">
        <v>23489475</v>
      </c>
      <c r="S5" s="1" t="s">
        <v>99</v>
      </c>
      <c r="T5" s="2">
        <f t="shared" si="2"/>
        <v>122300720</v>
      </c>
      <c r="U5" s="9">
        <f t="shared" si="3"/>
        <v>49405622.5</v>
      </c>
      <c r="V5" s="9" t="str">
        <f t="shared" si="4"/>
        <v/>
      </c>
      <c r="W5" s="9">
        <f t="shared" si="5"/>
        <v>23489475</v>
      </c>
      <c r="X5" s="9" t="e">
        <f t="shared" si="13"/>
        <v>#VALUE!</v>
      </c>
      <c r="Y5" s="9">
        <f t="shared" si="6"/>
        <v>72895097.5</v>
      </c>
      <c r="Z5" s="10">
        <f t="shared" si="7"/>
        <v>0.7379115157054783</v>
      </c>
      <c r="AA5" s="4">
        <f t="shared" si="8"/>
        <v>0</v>
      </c>
      <c r="AB5" s="4">
        <f t="shared" si="9"/>
        <v>0</v>
      </c>
      <c r="AC5" s="4">
        <f t="shared" si="10"/>
        <v>4908418.75</v>
      </c>
      <c r="AD5" s="4">
        <f t="shared" si="11"/>
        <v>54301263.25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47187513</v>
      </c>
      <c r="F6" s="6">
        <f t="shared" si="1"/>
        <v>47075729</v>
      </c>
      <c r="G6" s="7">
        <f t="shared" si="12"/>
        <v>0.99763106820230174</v>
      </c>
      <c r="H6" s="5" t="s">
        <v>100</v>
      </c>
      <c r="I6" s="5">
        <v>15</v>
      </c>
      <c r="J6" s="5">
        <v>209</v>
      </c>
      <c r="K6" s="12">
        <v>0</v>
      </c>
      <c r="L6" s="4">
        <v>34667321</v>
      </c>
      <c r="M6" s="4">
        <v>34687013</v>
      </c>
      <c r="N6" s="4">
        <v>12520192</v>
      </c>
      <c r="O6" s="4">
        <v>12388716</v>
      </c>
      <c r="P6" s="1" t="s">
        <v>99</v>
      </c>
      <c r="Q6" s="1" t="s">
        <v>99</v>
      </c>
      <c r="R6" s="2">
        <v>76567488</v>
      </c>
      <c r="S6" s="2">
        <v>12351447</v>
      </c>
      <c r="T6" s="2">
        <f t="shared" si="2"/>
        <v>88918935</v>
      </c>
      <c r="U6" s="9" t="e">
        <f t="shared" si="3"/>
        <v>#VALUE!</v>
      </c>
      <c r="V6" s="9">
        <f t="shared" si="4"/>
        <v>87666498</v>
      </c>
      <c r="W6" s="9">
        <f t="shared" si="5"/>
        <v>76567488</v>
      </c>
      <c r="X6" s="9">
        <f t="shared" si="13"/>
        <v>0</v>
      </c>
      <c r="Y6" s="9">
        <f t="shared" si="6"/>
        <v>164233986</v>
      </c>
      <c r="Z6" s="10">
        <f t="shared" si="7"/>
        <v>3.4804543735966758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111784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175433608</v>
      </c>
      <c r="F7" s="6">
        <f t="shared" si="1"/>
        <v>33574.691359999997</v>
      </c>
      <c r="G7" s="7">
        <f t="shared" si="12"/>
        <v>1.9138118256109739E-4</v>
      </c>
      <c r="H7" s="5">
        <v>1</v>
      </c>
      <c r="I7" s="5">
        <v>7</v>
      </c>
      <c r="J7" s="5">
        <v>33</v>
      </c>
      <c r="K7" s="12">
        <f>E7/60</f>
        <v>2923893.4666666668</v>
      </c>
      <c r="L7" s="4">
        <v>76603449</v>
      </c>
      <c r="M7" s="4">
        <v>9571.4567999999999</v>
      </c>
      <c r="N7" s="4">
        <v>98830159</v>
      </c>
      <c r="O7" s="4">
        <v>24003.234560000001</v>
      </c>
      <c r="P7" s="2">
        <v>56804017</v>
      </c>
      <c r="Q7" s="22">
        <v>87666498</v>
      </c>
      <c r="R7" s="1" t="s">
        <v>99</v>
      </c>
      <c r="S7" s="1" t="s">
        <v>99</v>
      </c>
      <c r="T7" s="2">
        <f t="shared" si="2"/>
        <v>144470515</v>
      </c>
      <c r="U7" s="9">
        <f t="shared" si="3"/>
        <v>28402008.5</v>
      </c>
      <c r="V7" s="9">
        <f t="shared" si="4"/>
        <v>23456095</v>
      </c>
      <c r="W7" s="9" t="str">
        <f t="shared" si="5"/>
        <v/>
      </c>
      <c r="X7" s="9" t="e">
        <f t="shared" si="13"/>
        <v>#VALUE!</v>
      </c>
      <c r="Y7" s="9">
        <f t="shared" si="6"/>
        <v>51858103.5</v>
      </c>
      <c r="Z7" s="10">
        <f t="shared" si="7"/>
        <v>0.29559959514712825</v>
      </c>
      <c r="AA7" s="4">
        <f t="shared" si="8"/>
        <v>12246777.86864</v>
      </c>
      <c r="AB7" s="4">
        <f t="shared" si="9"/>
        <v>35053146.908640005</v>
      </c>
      <c r="AC7" s="4">
        <f t="shared" si="10"/>
        <v>87683229.308640003</v>
      </c>
      <c r="AD7" s="4">
        <f t="shared" si="11"/>
        <v>175400033.30864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69376369</v>
      </c>
      <c r="F8" s="6">
        <f t="shared" si="1"/>
        <v>3614365.5</v>
      </c>
      <c r="G8" s="7">
        <f t="shared" si="12"/>
        <v>5.2097934096262663E-2</v>
      </c>
      <c r="H8" s="5">
        <v>1</v>
      </c>
      <c r="I8" s="5">
        <v>10</v>
      </c>
      <c r="J8" s="5">
        <v>67</v>
      </c>
      <c r="K8" s="12">
        <v>0</v>
      </c>
      <c r="L8" s="4">
        <v>45771572</v>
      </c>
      <c r="M8" s="4">
        <v>2376386.0500000003</v>
      </c>
      <c r="N8" s="4">
        <v>23604797</v>
      </c>
      <c r="O8" s="4">
        <v>1237979.45</v>
      </c>
      <c r="P8" s="2">
        <v>54319860</v>
      </c>
      <c r="Q8" s="2">
        <v>23456095</v>
      </c>
      <c r="R8" s="1" t="s">
        <v>99</v>
      </c>
      <c r="S8" s="1" t="s">
        <v>99</v>
      </c>
      <c r="T8" s="2">
        <f t="shared" si="2"/>
        <v>77775955</v>
      </c>
      <c r="U8" s="9">
        <f t="shared" si="3"/>
        <v>27159930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27159930</v>
      </c>
      <c r="Z8" s="10">
        <f t="shared" si="7"/>
        <v>0.39148676114773318</v>
      </c>
      <c r="AA8" s="4">
        <f t="shared" si="8"/>
        <v>1241980.33</v>
      </c>
      <c r="AB8" s="4">
        <f t="shared" si="9"/>
        <v>10260908.300000001</v>
      </c>
      <c r="AC8" s="4">
        <f t="shared" si="10"/>
        <v>31073819</v>
      </c>
      <c r="AD8" s="4">
        <f t="shared" si="11"/>
        <v>65762003.5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153244119</v>
      </c>
      <c r="F9" s="6">
        <f t="shared" si="1"/>
        <v>24705770.799999997</v>
      </c>
      <c r="G9" s="7">
        <f t="shared" si="12"/>
        <v>0.16121839429283416</v>
      </c>
      <c r="H9" s="5">
        <v>2</v>
      </c>
      <c r="I9" s="5">
        <v>12</v>
      </c>
      <c r="J9" s="5">
        <v>127</v>
      </c>
      <c r="K9" s="12">
        <f>E9/60</f>
        <v>2554068.65</v>
      </c>
      <c r="L9" s="4">
        <v>65484606</v>
      </c>
      <c r="M9" s="4">
        <v>10589834.439999999</v>
      </c>
      <c r="N9" s="4">
        <v>87759513</v>
      </c>
      <c r="O9" s="4">
        <v>14115936.359999999</v>
      </c>
      <c r="P9" s="1" t="s">
        <v>99</v>
      </c>
      <c r="Q9" s="2" t="s">
        <v>99</v>
      </c>
      <c r="R9" s="2">
        <v>67892242</v>
      </c>
      <c r="S9" s="1" t="s">
        <v>99</v>
      </c>
      <c r="T9" s="2">
        <f t="shared" si="2"/>
        <v>67892242</v>
      </c>
      <c r="U9" s="9" t="e">
        <f t="shared" si="3"/>
        <v>#VALUE!</v>
      </c>
      <c r="V9" s="9">
        <f t="shared" si="4"/>
        <v>76543353</v>
      </c>
      <c r="W9" s="9">
        <f t="shared" si="5"/>
        <v>67892242</v>
      </c>
      <c r="X9" s="9" t="e">
        <f t="shared" si="13"/>
        <v>#VALUE!</v>
      </c>
      <c r="Y9" s="9">
        <f t="shared" si="6"/>
        <v>144435595</v>
      </c>
      <c r="Z9" s="10">
        <f t="shared" si="7"/>
        <v>0.94251966041189483</v>
      </c>
      <c r="AA9" s="4">
        <f t="shared" si="8"/>
        <v>0</v>
      </c>
      <c r="AB9" s="4">
        <f t="shared" si="9"/>
        <v>5943053.0000000037</v>
      </c>
      <c r="AC9" s="4">
        <f t="shared" si="10"/>
        <v>51916288.700000003</v>
      </c>
      <c r="AD9" s="4">
        <f t="shared" si="11"/>
        <v>128538348.2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91454654</v>
      </c>
      <c r="F10" s="6">
        <f t="shared" si="1"/>
        <v>41229269.900000006</v>
      </c>
      <c r="G10" s="7">
        <f t="shared" si="12"/>
        <v>0.45081653143644285</v>
      </c>
      <c r="H10" s="5" t="s">
        <v>100</v>
      </c>
      <c r="I10" s="5">
        <v>11</v>
      </c>
      <c r="J10" s="5">
        <v>146</v>
      </c>
      <c r="K10" s="12">
        <v>0</v>
      </c>
      <c r="L10" s="4">
        <v>56852302</v>
      </c>
      <c r="M10" s="4">
        <v>25573216.400000002</v>
      </c>
      <c r="N10" s="4">
        <v>34602352</v>
      </c>
      <c r="O10" s="4">
        <v>15656053.5</v>
      </c>
      <c r="P10" s="2">
        <v>32127144</v>
      </c>
      <c r="Q10" s="22">
        <v>76543353</v>
      </c>
      <c r="R10" s="1" t="s">
        <v>99</v>
      </c>
      <c r="S10" s="2">
        <v>34584895</v>
      </c>
      <c r="T10" s="2">
        <f t="shared" si="2"/>
        <v>143255392</v>
      </c>
      <c r="U10" s="9">
        <f t="shared" si="3"/>
        <v>16063572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16063572</v>
      </c>
      <c r="Z10" s="10">
        <f t="shared" si="7"/>
        <v>0.17564521101353683</v>
      </c>
      <c r="AA10" s="4">
        <f t="shared" si="8"/>
        <v>0</v>
      </c>
      <c r="AB10" s="4">
        <f t="shared" si="9"/>
        <v>0</v>
      </c>
      <c r="AC10" s="4">
        <f t="shared" si="10"/>
        <v>4498057.099999994</v>
      </c>
      <c r="AD10" s="4">
        <f t="shared" si="11"/>
        <v>50225384.099999994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131011175</v>
      </c>
      <c r="F11" s="6">
        <f t="shared" si="1"/>
        <v>130964277</v>
      </c>
      <c r="G11" s="7">
        <f t="shared" si="12"/>
        <v>0.99964203053670808</v>
      </c>
      <c r="H11" s="5" t="s">
        <v>101</v>
      </c>
      <c r="I11" s="5">
        <v>12</v>
      </c>
      <c r="J11" s="5">
        <v>215</v>
      </c>
      <c r="K11" s="12">
        <v>0</v>
      </c>
      <c r="L11" s="4">
        <v>54407510</v>
      </c>
      <c r="M11" s="4">
        <v>54372748</v>
      </c>
      <c r="N11" s="4">
        <v>76603665</v>
      </c>
      <c r="O11" s="4">
        <v>76591529</v>
      </c>
      <c r="P11" s="2">
        <v>21097742</v>
      </c>
      <c r="Q11" s="2" t="s">
        <v>99</v>
      </c>
      <c r="R11" s="2">
        <v>90146375</v>
      </c>
      <c r="S11" s="2">
        <v>76535414</v>
      </c>
      <c r="T11" s="2">
        <f t="shared" si="2"/>
        <v>187779531</v>
      </c>
      <c r="U11" s="9">
        <f t="shared" si="3"/>
        <v>10548871</v>
      </c>
      <c r="V11" s="9" t="str">
        <f t="shared" si="4"/>
        <v/>
      </c>
      <c r="W11" s="9">
        <f t="shared" si="5"/>
        <v>90146375</v>
      </c>
      <c r="X11" s="9">
        <f t="shared" si="13"/>
        <v>0</v>
      </c>
      <c r="Y11" s="9">
        <f t="shared" si="6"/>
        <v>100695246</v>
      </c>
      <c r="Z11" s="10">
        <f t="shared" si="7"/>
        <v>0.76860043427593105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46898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113709551</v>
      </c>
      <c r="F12" s="6">
        <f t="shared" si="1"/>
        <v>82356.521919999999</v>
      </c>
      <c r="G12" s="7">
        <f t="shared" si="12"/>
        <v>7.2427092707454273E-4</v>
      </c>
      <c r="H12" s="5" t="s">
        <v>102</v>
      </c>
      <c r="I12" s="5">
        <v>7</v>
      </c>
      <c r="J12" s="5">
        <v>57</v>
      </c>
      <c r="K12" s="12">
        <f>E12/60</f>
        <v>1895159.1833333333</v>
      </c>
      <c r="L12" s="4">
        <v>67935380</v>
      </c>
      <c r="M12" s="4">
        <v>77610.209839999996</v>
      </c>
      <c r="N12" s="4">
        <v>45774171</v>
      </c>
      <c r="O12" s="4">
        <v>4746.3120799999997</v>
      </c>
      <c r="P12" s="1" t="s">
        <v>99</v>
      </c>
      <c r="Q12" s="1" t="s">
        <v>99</v>
      </c>
      <c r="R12" s="2">
        <v>98750542</v>
      </c>
      <c r="S12" s="2">
        <v>45690796</v>
      </c>
      <c r="T12" s="2">
        <f t="shared" si="2"/>
        <v>144441338</v>
      </c>
      <c r="U12" s="9" t="e">
        <f t="shared" si="3"/>
        <v>#VALUE!</v>
      </c>
      <c r="V12" s="9">
        <f t="shared" si="4"/>
        <v>65438542</v>
      </c>
      <c r="W12" s="9">
        <f t="shared" si="5"/>
        <v>98750542</v>
      </c>
      <c r="X12" s="9">
        <f t="shared" si="13"/>
        <v>0</v>
      </c>
      <c r="Y12" s="9">
        <f t="shared" si="6"/>
        <v>164189084</v>
      </c>
      <c r="Z12" s="10">
        <f t="shared" si="7"/>
        <v>1.4439339752559572</v>
      </c>
      <c r="AA12" s="4">
        <f t="shared" si="8"/>
        <v>7877312.0480800001</v>
      </c>
      <c r="AB12" s="4">
        <f t="shared" si="9"/>
        <v>22659553.678080004</v>
      </c>
      <c r="AC12" s="4">
        <f t="shared" si="10"/>
        <v>56772418.978079997</v>
      </c>
      <c r="AD12" s="4">
        <f t="shared" si="11"/>
        <v>113627194.47808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108752312</v>
      </c>
      <c r="F13" s="6">
        <f t="shared" si="1"/>
        <v>5502858.8000000007</v>
      </c>
      <c r="G13" s="7">
        <f t="shared" si="12"/>
        <v>5.0599924717002802E-2</v>
      </c>
      <c r="H13" s="5">
        <v>2</v>
      </c>
      <c r="I13" s="5">
        <v>5</v>
      </c>
      <c r="J13" s="5">
        <v>86</v>
      </c>
      <c r="K13" s="12">
        <f>E13/60</f>
        <v>1812538.5333333334</v>
      </c>
      <c r="L13" s="4">
        <v>43218293</v>
      </c>
      <c r="M13" s="4">
        <v>2221045.35</v>
      </c>
      <c r="N13" s="4">
        <v>65534019</v>
      </c>
      <c r="O13" s="4">
        <v>3281813.45</v>
      </c>
      <c r="P13" s="2">
        <v>23477529</v>
      </c>
      <c r="Q13" s="22">
        <v>65438542</v>
      </c>
      <c r="R13" s="1" t="s">
        <v>99</v>
      </c>
      <c r="S13" s="2">
        <v>65440614</v>
      </c>
      <c r="T13" s="2">
        <f t="shared" si="2"/>
        <v>154356685</v>
      </c>
      <c r="U13" s="9">
        <f t="shared" si="3"/>
        <v>11738764.5</v>
      </c>
      <c r="V13" s="9">
        <f t="shared" si="4"/>
        <v>78900305</v>
      </c>
      <c r="W13" s="9" t="str">
        <f t="shared" si="5"/>
        <v/>
      </c>
      <c r="X13" s="9">
        <f t="shared" si="13"/>
        <v>0</v>
      </c>
      <c r="Y13" s="9">
        <f t="shared" si="6"/>
        <v>90639069.5</v>
      </c>
      <c r="Z13" s="10">
        <f t="shared" si="7"/>
        <v>0.83344498919710319</v>
      </c>
      <c r="AA13" s="4">
        <f t="shared" si="8"/>
        <v>2109803.04</v>
      </c>
      <c r="AB13" s="4">
        <f t="shared" si="9"/>
        <v>16247603.600000001</v>
      </c>
      <c r="AC13" s="4">
        <f t="shared" si="10"/>
        <v>48873297.200000003</v>
      </c>
      <c r="AD13" s="4">
        <f t="shared" si="11"/>
        <v>103249453.2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135881541</v>
      </c>
      <c r="F14" s="6">
        <f t="shared" si="1"/>
        <v>51800049.359999999</v>
      </c>
      <c r="G14" s="7">
        <f t="shared" si="12"/>
        <v>0.38121476234950852</v>
      </c>
      <c r="H14" s="5">
        <v>1</v>
      </c>
      <c r="I14" s="5">
        <v>13</v>
      </c>
      <c r="J14" s="5">
        <v>103</v>
      </c>
      <c r="K14" s="12">
        <f>E14/60</f>
        <v>2264692.35</v>
      </c>
      <c r="L14" s="4">
        <v>78931526</v>
      </c>
      <c r="M14" s="4">
        <v>42667272.439999998</v>
      </c>
      <c r="N14" s="4">
        <v>56950015</v>
      </c>
      <c r="O14" s="4">
        <v>9132776.9199999999</v>
      </c>
      <c r="P14" s="1" t="s">
        <v>99</v>
      </c>
      <c r="Q14" s="2">
        <v>78900305</v>
      </c>
      <c r="R14" s="1" t="s">
        <v>99</v>
      </c>
      <c r="S14" s="2">
        <v>56800691</v>
      </c>
      <c r="T14" s="2">
        <f t="shared" si="2"/>
        <v>135700996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16140721.140000001</v>
      </c>
      <c r="AD14" s="4">
        <f t="shared" si="11"/>
        <v>84081491.640000001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86549659</v>
      </c>
      <c r="F15" s="6">
        <f t="shared" si="1"/>
        <v>39037207.300000004</v>
      </c>
      <c r="G15" s="7">
        <f t="shared" si="12"/>
        <v>0.45103825654587504</v>
      </c>
      <c r="H15" s="5" t="s">
        <v>102</v>
      </c>
      <c r="I15" s="5">
        <v>11</v>
      </c>
      <c r="J15" s="5">
        <v>157</v>
      </c>
      <c r="K15" s="12">
        <f>E15/60</f>
        <v>1442494.3166666667</v>
      </c>
      <c r="L15" s="4">
        <v>32177756</v>
      </c>
      <c r="M15" s="4">
        <v>14507527.200000001</v>
      </c>
      <c r="N15" s="4">
        <v>54371903</v>
      </c>
      <c r="O15" s="4">
        <v>24529680.100000001</v>
      </c>
      <c r="P15" s="2">
        <v>45695705</v>
      </c>
      <c r="Q15" s="2" t="s">
        <v>99</v>
      </c>
      <c r="R15" s="1" t="s">
        <v>99</v>
      </c>
      <c r="S15" s="2">
        <v>54343237</v>
      </c>
      <c r="T15" s="2">
        <f t="shared" si="2"/>
        <v>100038942</v>
      </c>
      <c r="U15" s="9">
        <f t="shared" si="3"/>
        <v>22847852.5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22847852.5</v>
      </c>
      <c r="Z15" s="10">
        <f t="shared" si="7"/>
        <v>0.26398547104616554</v>
      </c>
      <c r="AA15" s="4">
        <f t="shared" si="8"/>
        <v>0</v>
      </c>
      <c r="AB15" s="4">
        <f t="shared" si="9"/>
        <v>0</v>
      </c>
      <c r="AC15" s="4">
        <f t="shared" si="10"/>
        <v>4237622.1999999955</v>
      </c>
      <c r="AD15" s="4">
        <f t="shared" si="11"/>
        <v>47512451.699999996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157073085</v>
      </c>
      <c r="F16" s="6">
        <f t="shared" si="1"/>
        <v>156971068</v>
      </c>
      <c r="G16" s="7">
        <f t="shared" si="12"/>
        <v>0.99935051253370366</v>
      </c>
      <c r="H16" s="5" t="s">
        <v>102</v>
      </c>
      <c r="I16" s="5">
        <v>14</v>
      </c>
      <c r="J16" s="5">
        <v>204</v>
      </c>
      <c r="K16" s="12">
        <v>0</v>
      </c>
      <c r="L16" s="4">
        <v>89108340</v>
      </c>
      <c r="M16" s="4">
        <v>89003052</v>
      </c>
      <c r="N16" s="4">
        <v>67964745</v>
      </c>
      <c r="O16" s="4">
        <v>67968016</v>
      </c>
      <c r="P16" s="1" t="s">
        <v>99</v>
      </c>
      <c r="Q16" s="1" t="s">
        <v>99</v>
      </c>
      <c r="R16" s="2">
        <v>12382188</v>
      </c>
      <c r="S16" s="2">
        <v>67856192</v>
      </c>
      <c r="T16" s="2">
        <f t="shared" si="2"/>
        <v>80238380</v>
      </c>
      <c r="U16" s="9" t="e">
        <f t="shared" si="3"/>
        <v>#VALUE!</v>
      </c>
      <c r="V16" s="9" t="str">
        <f t="shared" si="4"/>
        <v/>
      </c>
      <c r="W16" s="9">
        <f t="shared" si="5"/>
        <v>12382188</v>
      </c>
      <c r="X16" s="9">
        <f t="shared" si="13"/>
        <v>0</v>
      </c>
      <c r="Y16" s="9">
        <f t="shared" si="6"/>
        <v>12382188</v>
      </c>
      <c r="Z16" s="10">
        <f t="shared" si="7"/>
        <v>7.8830743026407107E-2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102017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64401993</v>
      </c>
      <c r="F17" s="6">
        <f t="shared" si="1"/>
        <v>48708.780160000002</v>
      </c>
      <c r="G17" s="7">
        <f t="shared" si="12"/>
        <v>7.5632411189510858E-4</v>
      </c>
      <c r="H17" s="5">
        <v>3</v>
      </c>
      <c r="I17" s="5">
        <v>10</v>
      </c>
      <c r="J17" s="5">
        <v>55</v>
      </c>
      <c r="K17" s="12">
        <f>E17/60</f>
        <v>1073366.55</v>
      </c>
      <c r="L17" s="4">
        <v>21155118</v>
      </c>
      <c r="M17" s="4">
        <v>9573.9012000000002</v>
      </c>
      <c r="N17" s="4">
        <v>43246875</v>
      </c>
      <c r="O17" s="4">
        <v>39134.878960000002</v>
      </c>
      <c r="P17" s="2">
        <v>12385440</v>
      </c>
      <c r="Q17" s="1" t="s">
        <v>99</v>
      </c>
      <c r="R17" s="1" t="s">
        <v>99</v>
      </c>
      <c r="S17" s="2">
        <v>43195185</v>
      </c>
      <c r="T17" s="2">
        <f t="shared" si="2"/>
        <v>55580625</v>
      </c>
      <c r="U17" s="9">
        <f t="shared" si="3"/>
        <v>6192720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6192720</v>
      </c>
      <c r="Z17" s="10">
        <f t="shared" si="7"/>
        <v>9.6157272648379061E-2</v>
      </c>
      <c r="AA17" s="4">
        <f t="shared" si="8"/>
        <v>4459430.7298400011</v>
      </c>
      <c r="AB17" s="4">
        <f t="shared" si="9"/>
        <v>12831689.819840001</v>
      </c>
      <c r="AC17" s="4">
        <f t="shared" si="10"/>
        <v>32152287.719840001</v>
      </c>
      <c r="AD17" s="4">
        <f t="shared" si="11"/>
        <v>64353284.219839998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169173572</v>
      </c>
      <c r="F18" s="6">
        <f t="shared" si="1"/>
        <v>8566420.5</v>
      </c>
      <c r="G18" s="7">
        <f t="shared" si="12"/>
        <v>5.0636871934110372E-2</v>
      </c>
      <c r="H18" s="5">
        <v>2</v>
      </c>
      <c r="I18" s="5">
        <v>8</v>
      </c>
      <c r="J18" s="5">
        <v>98</v>
      </c>
      <c r="K18" s="12">
        <f>E18/60</f>
        <v>2819559.5333333332</v>
      </c>
      <c r="L18" s="4">
        <v>90225135</v>
      </c>
      <c r="M18" s="4">
        <v>4588553.8</v>
      </c>
      <c r="N18" s="4">
        <v>78948437</v>
      </c>
      <c r="O18" s="4">
        <v>3977866.7</v>
      </c>
      <c r="P18" s="1" t="s">
        <v>99</v>
      </c>
      <c r="Q18" s="1" t="s">
        <v>99</v>
      </c>
      <c r="R18" s="2">
        <v>34550010</v>
      </c>
      <c r="S18" s="2">
        <v>78900379</v>
      </c>
      <c r="T18" s="2">
        <f t="shared" si="2"/>
        <v>113450389</v>
      </c>
      <c r="U18" s="9" t="e">
        <f t="shared" si="3"/>
        <v>#VALUE!</v>
      </c>
      <c r="V18" s="9" t="str">
        <f t="shared" si="4"/>
        <v/>
      </c>
      <c r="W18" s="9">
        <f t="shared" si="5"/>
        <v>34550010</v>
      </c>
      <c r="X18" s="9">
        <f t="shared" si="13"/>
        <v>0</v>
      </c>
      <c r="Y18" s="9">
        <f t="shared" si="6"/>
        <v>34550010</v>
      </c>
      <c r="Z18" s="10">
        <f t="shared" si="7"/>
        <v>0.20422817578149854</v>
      </c>
      <c r="AA18" s="4">
        <f t="shared" si="8"/>
        <v>3275729.540000001</v>
      </c>
      <c r="AB18" s="4">
        <f t="shared" si="9"/>
        <v>25268293.899999999</v>
      </c>
      <c r="AC18" s="4">
        <f t="shared" si="10"/>
        <v>76020365.5</v>
      </c>
      <c r="AD18" s="4">
        <f t="shared" si="11"/>
        <v>160607151.5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43193763</v>
      </c>
      <c r="F19" s="6">
        <f t="shared" si="1"/>
        <v>7018001.8000000007</v>
      </c>
      <c r="G19" s="7">
        <f t="shared" si="12"/>
        <v>0.16247720301655591</v>
      </c>
      <c r="H19" s="5" t="s">
        <v>101</v>
      </c>
      <c r="I19" s="5">
        <v>8</v>
      </c>
      <c r="J19" s="5">
        <v>119</v>
      </c>
      <c r="K19" s="12">
        <v>0</v>
      </c>
      <c r="L19" s="4">
        <v>11006067</v>
      </c>
      <c r="M19" s="4">
        <v>1821864.6400000001</v>
      </c>
      <c r="N19" s="4">
        <v>32187696</v>
      </c>
      <c r="O19" s="4">
        <v>5196137.16</v>
      </c>
      <c r="P19" s="2">
        <v>76561588</v>
      </c>
      <c r="Q19" s="1" t="s">
        <v>99</v>
      </c>
      <c r="R19" s="1" t="s">
        <v>99</v>
      </c>
      <c r="S19" s="2">
        <v>32116373</v>
      </c>
      <c r="T19" s="2">
        <f t="shared" si="2"/>
        <v>108677961</v>
      </c>
      <c r="U19" s="9">
        <f t="shared" si="3"/>
        <v>38280794</v>
      </c>
      <c r="V19" s="9">
        <f t="shared" si="4"/>
        <v>12364742</v>
      </c>
      <c r="W19" s="9" t="str">
        <f t="shared" si="5"/>
        <v/>
      </c>
      <c r="X19" s="9">
        <f t="shared" si="13"/>
        <v>0</v>
      </c>
      <c r="Y19" s="9">
        <f t="shared" si="6"/>
        <v>50645536</v>
      </c>
      <c r="Z19" s="10">
        <f t="shared" si="7"/>
        <v>1.1725196528952571</v>
      </c>
      <c r="AA19" s="4">
        <f t="shared" si="8"/>
        <v>0</v>
      </c>
      <c r="AB19" s="4">
        <f t="shared" si="9"/>
        <v>1620750.7999999989</v>
      </c>
      <c r="AC19" s="4">
        <f t="shared" si="10"/>
        <v>14578879.699999999</v>
      </c>
      <c r="AD19" s="4">
        <f t="shared" si="11"/>
        <v>36175761.200000003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101566487</v>
      </c>
      <c r="F20" s="6">
        <f t="shared" si="1"/>
        <v>25768439.350000001</v>
      </c>
      <c r="G20" s="7">
        <f t="shared" si="12"/>
        <v>0.25371005841720212</v>
      </c>
      <c r="H20" s="5" t="s">
        <v>102</v>
      </c>
      <c r="I20" s="5">
        <v>12</v>
      </c>
      <c r="J20" s="5">
        <v>138</v>
      </c>
      <c r="K20" s="12">
        <v>0</v>
      </c>
      <c r="L20" s="4">
        <v>12440217</v>
      </c>
      <c r="M20" s="4">
        <v>5644004.1000000006</v>
      </c>
      <c r="N20" s="4">
        <v>89126270</v>
      </c>
      <c r="O20" s="4">
        <v>20124435.25</v>
      </c>
      <c r="P20" s="1" t="s">
        <v>99</v>
      </c>
      <c r="Q20" s="22">
        <v>12364742</v>
      </c>
      <c r="R20" s="1" t="s">
        <v>99</v>
      </c>
      <c r="S20" s="2">
        <v>89026738</v>
      </c>
      <c r="T20" s="2">
        <f t="shared" si="2"/>
        <v>101391480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25014804.149999999</v>
      </c>
      <c r="AD20" s="4">
        <f t="shared" si="11"/>
        <v>75798047.650000006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119954550</v>
      </c>
      <c r="F21" s="6">
        <f t="shared" si="1"/>
        <v>119972017</v>
      </c>
      <c r="G21" s="7">
        <f t="shared" si="12"/>
        <v>1.0001456134844406</v>
      </c>
      <c r="H21" s="5" t="s">
        <v>100</v>
      </c>
      <c r="I21" s="5">
        <v>12</v>
      </c>
      <c r="J21" s="5">
        <v>206</v>
      </c>
      <c r="K21" s="12">
        <v>0</v>
      </c>
      <c r="L21" s="4">
        <v>98795031</v>
      </c>
      <c r="M21" s="4">
        <v>98781672</v>
      </c>
      <c r="N21" s="4">
        <v>21159519</v>
      </c>
      <c r="O21" s="4">
        <v>21190345</v>
      </c>
      <c r="P21" s="1" t="s">
        <v>99</v>
      </c>
      <c r="Q21" s="2" t="s">
        <v>99</v>
      </c>
      <c r="R21" s="2">
        <v>65435787</v>
      </c>
      <c r="S21" s="2">
        <v>21104274</v>
      </c>
      <c r="T21" s="2">
        <f t="shared" si="2"/>
        <v>86540061</v>
      </c>
      <c r="U21" s="9" t="e">
        <f t="shared" si="3"/>
        <v>#VALUE!</v>
      </c>
      <c r="V21" s="9" t="str">
        <f t="shared" si="4"/>
        <v/>
      </c>
      <c r="W21" s="9">
        <f t="shared" si="5"/>
        <v>65435787</v>
      </c>
      <c r="X21" s="9">
        <f t="shared" si="13"/>
        <v>0</v>
      </c>
      <c r="Y21" s="9">
        <f t="shared" si="6"/>
        <v>65435787</v>
      </c>
      <c r="Z21" s="10">
        <f t="shared" si="7"/>
        <v>0.54550483495623969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113793117</v>
      </c>
      <c r="F22" s="6">
        <f t="shared" si="1"/>
        <v>177532.41960000002</v>
      </c>
      <c r="G22" s="7">
        <f t="shared" si="12"/>
        <v>1.5601331985659556E-3</v>
      </c>
      <c r="H22" s="5">
        <v>2</v>
      </c>
      <c r="I22" s="5">
        <v>3</v>
      </c>
      <c r="J22" s="5">
        <v>33</v>
      </c>
      <c r="K22" s="12">
        <f>E22/60</f>
        <v>1896551.95</v>
      </c>
      <c r="L22" s="4">
        <v>23508482</v>
      </c>
      <c r="M22" s="4">
        <v>61459.543120000002</v>
      </c>
      <c r="N22" s="4">
        <v>90284635</v>
      </c>
      <c r="O22" s="4">
        <v>116072.87648000001</v>
      </c>
      <c r="P22" s="2">
        <v>56803894</v>
      </c>
      <c r="Q22" s="1" t="s">
        <v>99</v>
      </c>
      <c r="R22" s="2">
        <v>78924976</v>
      </c>
      <c r="S22" s="2">
        <v>90118912</v>
      </c>
      <c r="T22" s="2">
        <f t="shared" si="2"/>
        <v>225847782</v>
      </c>
      <c r="U22" s="9">
        <f t="shared" si="3"/>
        <v>28401947</v>
      </c>
      <c r="V22" s="9" t="str">
        <f t="shared" si="4"/>
        <v/>
      </c>
      <c r="W22" s="9">
        <f t="shared" si="5"/>
        <v>78924976</v>
      </c>
      <c r="X22" s="9">
        <f t="shared" si="13"/>
        <v>0</v>
      </c>
      <c r="Y22" s="9">
        <f t="shared" si="6"/>
        <v>107326923</v>
      </c>
      <c r="Z22" s="10">
        <f t="shared" si="7"/>
        <v>0.94317587767632727</v>
      </c>
      <c r="AA22" s="4">
        <f t="shared" si="8"/>
        <v>7787985.7704000007</v>
      </c>
      <c r="AB22" s="4">
        <f t="shared" si="9"/>
        <v>22581090.980400003</v>
      </c>
      <c r="AC22" s="4">
        <f t="shared" si="10"/>
        <v>56719026.080399998</v>
      </c>
      <c r="AD22" s="4">
        <f t="shared" si="11"/>
        <v>113615584.5804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98913718</v>
      </c>
      <c r="F23" s="6">
        <f t="shared" si="1"/>
        <v>5047666.75</v>
      </c>
      <c r="G23" s="7">
        <f t="shared" si="12"/>
        <v>5.1031008156017348E-2</v>
      </c>
      <c r="H23" s="5">
        <v>1</v>
      </c>
      <c r="I23" s="5">
        <v>6</v>
      </c>
      <c r="J23" s="5">
        <v>81</v>
      </c>
      <c r="K23" s="12">
        <f>E23/60</f>
        <v>1648561.9666666666</v>
      </c>
      <c r="L23" s="4">
        <v>87752158</v>
      </c>
      <c r="M23" s="4">
        <v>4462750.05</v>
      </c>
      <c r="N23" s="4">
        <v>11161560</v>
      </c>
      <c r="O23" s="4">
        <v>584916.70000000007</v>
      </c>
      <c r="P23" s="1" t="s">
        <v>99</v>
      </c>
      <c r="Q23" s="1" t="s">
        <v>99</v>
      </c>
      <c r="R23" s="1" t="s">
        <v>99</v>
      </c>
      <c r="S23" s="2">
        <v>87643149</v>
      </c>
      <c r="T23" s="2">
        <f t="shared" si="2"/>
        <v>87643149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1876293.5100000007</v>
      </c>
      <c r="AB23" s="4">
        <f t="shared" si="9"/>
        <v>14735076.850000001</v>
      </c>
      <c r="AC23" s="4">
        <f t="shared" si="10"/>
        <v>44409192.25</v>
      </c>
      <c r="AD23" s="4">
        <f t="shared" si="11"/>
        <v>93866051.25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46995692</v>
      </c>
      <c r="F24" s="6">
        <f t="shared" si="1"/>
        <v>7609154.8800000008</v>
      </c>
      <c r="G24" s="7">
        <f t="shared" si="12"/>
        <v>0.16191175310281633</v>
      </c>
      <c r="H24" s="5">
        <v>3</v>
      </c>
      <c r="I24" s="5">
        <v>14</v>
      </c>
      <c r="J24" s="5">
        <v>105</v>
      </c>
      <c r="K24" s="12">
        <f>E24/60</f>
        <v>783261.53333333333</v>
      </c>
      <c r="L24" s="4">
        <v>34589750</v>
      </c>
      <c r="M24" s="4">
        <v>5595536.4000000004</v>
      </c>
      <c r="N24" s="4">
        <v>12405942</v>
      </c>
      <c r="O24" s="4">
        <v>2013618.48</v>
      </c>
      <c r="P24" s="1" t="s">
        <v>99</v>
      </c>
      <c r="Q24" s="1" t="s">
        <v>99</v>
      </c>
      <c r="R24" s="1" t="s">
        <v>99</v>
      </c>
      <c r="S24" s="2">
        <v>12325038</v>
      </c>
      <c r="T24" s="2">
        <f t="shared" si="2"/>
        <v>12325038</v>
      </c>
      <c r="U24" s="9" t="e">
        <f t="shared" si="3"/>
        <v>#VALUE!</v>
      </c>
      <c r="V24" s="9">
        <f t="shared" si="4"/>
        <v>87679623</v>
      </c>
      <c r="W24" s="9" t="str">
        <f t="shared" si="5"/>
        <v/>
      </c>
      <c r="X24" s="9">
        <f t="shared" si="13"/>
        <v>0</v>
      </c>
      <c r="Y24" s="9">
        <f t="shared" si="6"/>
        <v>87679623</v>
      </c>
      <c r="Z24" s="10">
        <f t="shared" si="7"/>
        <v>1.8656949024178642</v>
      </c>
      <c r="AA24" s="4">
        <f t="shared" si="8"/>
        <v>0</v>
      </c>
      <c r="AB24" s="4">
        <f t="shared" si="9"/>
        <v>1789983.5199999996</v>
      </c>
      <c r="AC24" s="4">
        <f t="shared" si="10"/>
        <v>15888691.119999999</v>
      </c>
      <c r="AD24" s="4">
        <f t="shared" si="11"/>
        <v>39386537.119999997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175447329</v>
      </c>
      <c r="F25" s="6">
        <f t="shared" si="1"/>
        <v>79007815.900000006</v>
      </c>
      <c r="G25" s="7">
        <f t="shared" si="12"/>
        <v>0.45032213571059843</v>
      </c>
      <c r="H25" s="5" t="s">
        <v>101</v>
      </c>
      <c r="I25" s="5">
        <v>11</v>
      </c>
      <c r="J25" s="5">
        <v>165</v>
      </c>
      <c r="K25" s="12">
        <f>E25/60</f>
        <v>2924122.15</v>
      </c>
      <c r="L25" s="4">
        <v>76587610</v>
      </c>
      <c r="M25" s="4">
        <v>34500938.5</v>
      </c>
      <c r="N25" s="4">
        <v>98859719</v>
      </c>
      <c r="O25" s="4">
        <v>44506877.399999999</v>
      </c>
      <c r="P25" s="2">
        <v>76549738</v>
      </c>
      <c r="Q25" s="22">
        <v>87679623</v>
      </c>
      <c r="R25" s="1" t="s">
        <v>99</v>
      </c>
      <c r="S25" s="2">
        <v>98774069</v>
      </c>
      <c r="T25" s="2">
        <f t="shared" si="2"/>
        <v>263003430</v>
      </c>
      <c r="U25" s="9">
        <f t="shared" si="3"/>
        <v>38274869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38274869</v>
      </c>
      <c r="Z25" s="10">
        <f t="shared" si="7"/>
        <v>0.21815589452490325</v>
      </c>
      <c r="AA25" s="4">
        <f t="shared" si="8"/>
        <v>0</v>
      </c>
      <c r="AB25" s="4">
        <f t="shared" si="9"/>
        <v>0</v>
      </c>
      <c r="AC25" s="4">
        <f t="shared" si="10"/>
        <v>8715848.599999994</v>
      </c>
      <c r="AD25" s="4">
        <f t="shared" si="11"/>
        <v>96439513.099999994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69329856</v>
      </c>
      <c r="F26" s="6">
        <f t="shared" si="1"/>
        <v>69310284</v>
      </c>
      <c r="G26" s="7">
        <f t="shared" si="12"/>
        <v>0.99971769737989935</v>
      </c>
      <c r="H26" s="5" t="s">
        <v>100</v>
      </c>
      <c r="I26" s="5">
        <v>13</v>
      </c>
      <c r="J26" s="5">
        <v>213</v>
      </c>
      <c r="K26" s="12">
        <v>0</v>
      </c>
      <c r="L26" s="4">
        <v>45754013</v>
      </c>
      <c r="M26" s="4">
        <v>45751052</v>
      </c>
      <c r="N26" s="4">
        <v>23575843</v>
      </c>
      <c r="O26" s="4">
        <v>23559232</v>
      </c>
      <c r="P26" s="2">
        <v>45687998</v>
      </c>
      <c r="Q26" s="2" t="s">
        <v>99</v>
      </c>
      <c r="R26" s="2">
        <v>23489936</v>
      </c>
      <c r="S26" s="2">
        <v>23460277</v>
      </c>
      <c r="T26" s="2">
        <f t="shared" si="2"/>
        <v>92638211</v>
      </c>
      <c r="U26" s="9">
        <f t="shared" si="3"/>
        <v>22843999</v>
      </c>
      <c r="V26" s="9" t="str">
        <f t="shared" si="4"/>
        <v/>
      </c>
      <c r="W26" s="9">
        <f t="shared" si="5"/>
        <v>23489936</v>
      </c>
      <c r="X26" s="9">
        <f t="shared" si="13"/>
        <v>0</v>
      </c>
      <c r="Y26" s="9">
        <f t="shared" si="6"/>
        <v>46333935</v>
      </c>
      <c r="Z26" s="10">
        <f t="shared" si="7"/>
        <v>0.66831142704234092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19572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153244702</v>
      </c>
      <c r="F27" s="6">
        <f t="shared" si="1"/>
        <v>122410.91439999999</v>
      </c>
      <c r="G27" s="7">
        <f t="shared" si="12"/>
        <v>7.9879377754932105E-4</v>
      </c>
      <c r="H27" s="5">
        <v>2</v>
      </c>
      <c r="I27" s="5">
        <v>5</v>
      </c>
      <c r="J27" s="5">
        <v>36</v>
      </c>
      <c r="K27" s="12">
        <f>E27/60</f>
        <v>2554078.3666666667</v>
      </c>
      <c r="L27" s="4">
        <v>65451734</v>
      </c>
      <c r="M27" s="4">
        <v>56844.568719999996</v>
      </c>
      <c r="N27" s="4">
        <v>87792968</v>
      </c>
      <c r="O27" s="4">
        <v>65566.345679999999</v>
      </c>
      <c r="P27" s="1" t="s">
        <v>99</v>
      </c>
      <c r="Q27" s="1" t="s">
        <v>99</v>
      </c>
      <c r="R27" s="1" t="s">
        <v>99</v>
      </c>
      <c r="S27" s="2">
        <v>87643502</v>
      </c>
      <c r="T27" s="2">
        <f t="shared" si="2"/>
        <v>87643502</v>
      </c>
      <c r="U27" s="9" t="e">
        <f t="shared" si="3"/>
        <v>#VALUE!</v>
      </c>
      <c r="V27" s="9">
        <f t="shared" si="4"/>
        <v>56792010</v>
      </c>
      <c r="W27" s="9" t="str">
        <f t="shared" si="5"/>
        <v/>
      </c>
      <c r="X27" s="9">
        <f t="shared" si="13"/>
        <v>0</v>
      </c>
      <c r="Y27" s="9">
        <f t="shared" si="6"/>
        <v>56792010</v>
      </c>
      <c r="Z27" s="10">
        <f t="shared" si="7"/>
        <v>0.37059689019461173</v>
      </c>
      <c r="AA27" s="4">
        <f t="shared" si="8"/>
        <v>10604718.2256</v>
      </c>
      <c r="AB27" s="4">
        <f t="shared" si="9"/>
        <v>30526529.485600002</v>
      </c>
      <c r="AC27" s="4">
        <f t="shared" si="10"/>
        <v>76499940.085600004</v>
      </c>
      <c r="AD27" s="4">
        <f t="shared" si="11"/>
        <v>153122291.08559999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91503465</v>
      </c>
      <c r="F28" s="6">
        <f t="shared" si="1"/>
        <v>4689772.0999999996</v>
      </c>
      <c r="G28" s="7">
        <f t="shared" si="12"/>
        <v>5.1252399021173678E-2</v>
      </c>
      <c r="H28" s="5">
        <v>1</v>
      </c>
      <c r="I28" s="5">
        <v>6</v>
      </c>
      <c r="J28" s="5">
        <v>86</v>
      </c>
      <c r="K28" s="12">
        <f>E28/60</f>
        <v>1525057.75</v>
      </c>
      <c r="L28" s="4">
        <v>56864651</v>
      </c>
      <c r="M28" s="4">
        <v>2937750.6</v>
      </c>
      <c r="N28" s="4">
        <v>34638814</v>
      </c>
      <c r="O28" s="4">
        <v>1752021.5</v>
      </c>
      <c r="P28" s="1" t="s">
        <v>99</v>
      </c>
      <c r="Q28" s="22">
        <v>56792010</v>
      </c>
      <c r="R28" s="2">
        <v>67885091</v>
      </c>
      <c r="S28" s="2">
        <v>34553296</v>
      </c>
      <c r="T28" s="2">
        <f t="shared" si="2"/>
        <v>159230397</v>
      </c>
      <c r="U28" s="9" t="e">
        <f t="shared" si="3"/>
        <v>#VALUE!</v>
      </c>
      <c r="V28" s="9" t="str">
        <f t="shared" si="4"/>
        <v/>
      </c>
      <c r="W28" s="9">
        <f t="shared" si="5"/>
        <v>67885091</v>
      </c>
      <c r="X28" s="9">
        <f t="shared" si="13"/>
        <v>0</v>
      </c>
      <c r="Y28" s="9">
        <f t="shared" si="6"/>
        <v>67885091</v>
      </c>
      <c r="Z28" s="10">
        <f t="shared" si="7"/>
        <v>0.74188546849018233</v>
      </c>
      <c r="AA28" s="4">
        <f t="shared" si="8"/>
        <v>1715470.4500000011</v>
      </c>
      <c r="AB28" s="4">
        <f t="shared" si="9"/>
        <v>13610920.9</v>
      </c>
      <c r="AC28" s="4">
        <f t="shared" si="10"/>
        <v>41061960.399999999</v>
      </c>
      <c r="AD28" s="4">
        <f t="shared" si="11"/>
        <v>86813692.900000006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130983941</v>
      </c>
      <c r="F29" s="6">
        <f t="shared" si="1"/>
        <v>21057250.280000001</v>
      </c>
      <c r="G29" s="7">
        <f t="shared" si="12"/>
        <v>0.1607620760166317</v>
      </c>
      <c r="H29" s="5">
        <v>3</v>
      </c>
      <c r="I29" s="5">
        <v>11</v>
      </c>
      <c r="J29" s="5">
        <v>116</v>
      </c>
      <c r="K29" s="12">
        <f>E29/60</f>
        <v>2183065.6833333331</v>
      </c>
      <c r="L29" s="4">
        <v>54333390</v>
      </c>
      <c r="M29" s="4">
        <v>8716900.6799999997</v>
      </c>
      <c r="N29" s="4">
        <v>76650551</v>
      </c>
      <c r="O29" s="4">
        <v>12340349.6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5139537.9200000018</v>
      </c>
      <c r="AC29" s="4">
        <f t="shared" si="10"/>
        <v>44434720.219999999</v>
      </c>
      <c r="AD29" s="4">
        <f t="shared" si="11"/>
        <v>109926690.72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113754940</v>
      </c>
      <c r="F30" s="6">
        <f t="shared" si="1"/>
        <v>51157735.799999997</v>
      </c>
      <c r="G30" s="7">
        <f t="shared" si="12"/>
        <v>0.44971880605800502</v>
      </c>
      <c r="H30" s="5" t="s">
        <v>100</v>
      </c>
      <c r="I30" s="5">
        <v>11</v>
      </c>
      <c r="J30" s="5">
        <v>139</v>
      </c>
      <c r="K30" s="12">
        <f>E30/60</f>
        <v>1895915.6666666667</v>
      </c>
      <c r="L30" s="4">
        <v>67952838</v>
      </c>
      <c r="M30" s="4">
        <v>30569249.350000001</v>
      </c>
      <c r="N30" s="4">
        <v>45802102</v>
      </c>
      <c r="O30" s="4">
        <v>20588486.449999999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5719734.200000003</v>
      </c>
      <c r="AD30" s="4">
        <f t="shared" si="11"/>
        <v>62597204.200000003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108768301</v>
      </c>
      <c r="F31" s="6">
        <f t="shared" si="1"/>
        <v>108731380</v>
      </c>
      <c r="G31" s="7">
        <f t="shared" si="12"/>
        <v>0.99966055367546836</v>
      </c>
      <c r="H31" s="5" t="s">
        <v>101</v>
      </c>
      <c r="I31" s="5">
        <v>14</v>
      </c>
      <c r="J31" s="5">
        <v>211</v>
      </c>
      <c r="K31" s="12">
        <v>0</v>
      </c>
      <c r="L31" s="4">
        <v>43270732</v>
      </c>
      <c r="M31" s="4">
        <v>43294286</v>
      </c>
      <c r="N31" s="4">
        <v>65497569</v>
      </c>
      <c r="O31" s="4">
        <v>65437094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36921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135909404</v>
      </c>
      <c r="F32" s="6">
        <f t="shared" si="1"/>
        <v>87413.219680000009</v>
      </c>
      <c r="G32" s="7">
        <f t="shared" si="12"/>
        <v>6.4317270996199795E-4</v>
      </c>
      <c r="H32" s="5" t="s">
        <v>102</v>
      </c>
      <c r="I32" s="5">
        <v>7</v>
      </c>
      <c r="J32" s="5">
        <v>61</v>
      </c>
      <c r="K32" s="12">
        <f>E32/60</f>
        <v>2265156.7333333334</v>
      </c>
      <c r="L32" s="4">
        <v>78990813</v>
      </c>
      <c r="M32" s="4">
        <v>70097.098720000009</v>
      </c>
      <c r="N32" s="4">
        <v>56918591</v>
      </c>
      <c r="O32" s="4">
        <v>17316.12096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9426245.0603200011</v>
      </c>
      <c r="AB32" s="4">
        <f t="shared" si="9"/>
        <v>27094467.580320001</v>
      </c>
      <c r="AC32" s="4">
        <f t="shared" si="10"/>
        <v>67867288.780320004</v>
      </c>
      <c r="AD32" s="4">
        <f t="shared" si="11"/>
        <v>135821990.78031999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86653328</v>
      </c>
      <c r="F33" s="6">
        <f t="shared" si="1"/>
        <v>4463088.7</v>
      </c>
      <c r="G33" s="7">
        <f t="shared" si="12"/>
        <v>5.1505104339443261E-2</v>
      </c>
      <c r="H33" s="5">
        <v>1</v>
      </c>
      <c r="I33" s="5">
        <v>8</v>
      </c>
      <c r="J33" s="5">
        <v>104</v>
      </c>
      <c r="K33" s="12">
        <f>E33/60</f>
        <v>1444222.1333333333</v>
      </c>
      <c r="L33" s="4">
        <v>32200913</v>
      </c>
      <c r="M33" s="4">
        <v>1645649.8</v>
      </c>
      <c r="N33" s="4">
        <v>54452415</v>
      </c>
      <c r="O33" s="4">
        <v>2817438.9000000004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1602644.2600000007</v>
      </c>
      <c r="AB33" s="4">
        <f t="shared" si="9"/>
        <v>12867576.900000002</v>
      </c>
      <c r="AC33" s="4">
        <f t="shared" si="10"/>
        <v>38863575.299999997</v>
      </c>
      <c r="AD33" s="4">
        <f t="shared" si="11"/>
        <v>82190239.299999997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157141505</v>
      </c>
      <c r="F34" s="6">
        <f t="shared" ref="F34:F51" si="16">M34+O34</f>
        <v>25252763.880000003</v>
      </c>
      <c r="G34" s="7">
        <f t="shared" si="12"/>
        <v>0.16070078926633674</v>
      </c>
      <c r="H34" s="5">
        <v>1</v>
      </c>
      <c r="I34" s="5">
        <v>14</v>
      </c>
      <c r="J34" s="5">
        <v>113</v>
      </c>
      <c r="K34" s="12">
        <f>E34/60</f>
        <v>2619025.0833333335</v>
      </c>
      <c r="L34" s="4">
        <v>89091250</v>
      </c>
      <c r="M34" s="4">
        <v>14327992.200000001</v>
      </c>
      <c r="N34" s="4">
        <v>68050255</v>
      </c>
      <c r="O34" s="4">
        <v>10924771.68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65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6175537.1199999973</v>
      </c>
      <c r="AC34" s="4">
        <f t="shared" ref="AC34:AC51" si="25">IF(E34*$AC$1-F34&gt;0,E34*$AC$1-F34,0)</f>
        <v>53317988.619999997</v>
      </c>
      <c r="AD34" s="4">
        <f t="shared" ref="AD34:AD51" si="26">IF(E34*$AD$1-F34&gt;0,E34*$AD$1-F34,0)</f>
        <v>131888741.12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64485764</v>
      </c>
      <c r="F35" s="6">
        <f t="shared" si="16"/>
        <v>28950699.400000002</v>
      </c>
      <c r="G35" s="7">
        <f t="shared" si="12"/>
        <v>0.4489471412636129</v>
      </c>
      <c r="H35" s="5" t="s">
        <v>100</v>
      </c>
      <c r="I35" s="5">
        <v>15</v>
      </c>
      <c r="J35" s="5">
        <v>163</v>
      </c>
      <c r="K35" s="12">
        <f>E35/60</f>
        <v>1074762.7333333334</v>
      </c>
      <c r="L35" s="4">
        <v>21151358</v>
      </c>
      <c r="M35" s="4">
        <v>9508348.25</v>
      </c>
      <c r="N35" s="4">
        <v>43334406</v>
      </c>
      <c r="O35" s="4">
        <v>19442351.150000002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3292182.5999999978</v>
      </c>
      <c r="AD35" s="4">
        <f t="shared" si="26"/>
        <v>35535064.599999994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169298844</v>
      </c>
      <c r="F36" s="6">
        <f t="shared" si="16"/>
        <v>169143388</v>
      </c>
      <c r="G36" s="7">
        <f t="shared" si="12"/>
        <v>0.99908176573255281</v>
      </c>
      <c r="H36" s="5" t="s">
        <v>102</v>
      </c>
      <c r="I36" s="5">
        <v>13</v>
      </c>
      <c r="J36" s="5">
        <v>205</v>
      </c>
      <c r="K36" s="12">
        <v>0</v>
      </c>
      <c r="L36" s="4">
        <v>90230761</v>
      </c>
      <c r="M36" s="4">
        <v>90141754</v>
      </c>
      <c r="N36" s="4">
        <v>79068083</v>
      </c>
      <c r="O36" s="4">
        <v>79001634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10992506</v>
      </c>
      <c r="W36" s="9" t="str">
        <f t="shared" si="20"/>
        <v/>
      </c>
      <c r="X36" s="9" t="e">
        <f t="shared" si="13"/>
        <v>#VALUE!</v>
      </c>
      <c r="Y36" s="9">
        <f t="shared" si="21"/>
        <v>10992506</v>
      </c>
      <c r="Z36" s="10">
        <f t="shared" si="22"/>
        <v>6.4929598692357288E-2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155456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43298060</v>
      </c>
      <c r="F37" s="6">
        <f t="shared" si="16"/>
        <v>71216.8024</v>
      </c>
      <c r="G37" s="7">
        <f t="shared" si="12"/>
        <v>1.6448035408514838E-3</v>
      </c>
      <c r="H37" s="5">
        <v>3</v>
      </c>
      <c r="I37" s="5">
        <v>10</v>
      </c>
      <c r="J37" s="5">
        <v>50</v>
      </c>
      <c r="K37" s="12">
        <f>E37/60</f>
        <v>721634.33333333337</v>
      </c>
      <c r="L37" s="4">
        <v>11034955</v>
      </c>
      <c r="M37" s="4">
        <v>25373.012320000002</v>
      </c>
      <c r="N37" s="4">
        <v>32263105</v>
      </c>
      <c r="O37" s="4">
        <v>45843.790079999999</v>
      </c>
      <c r="P37" s="2">
        <v>10964369</v>
      </c>
      <c r="Q37" s="22">
        <v>10992506</v>
      </c>
      <c r="R37" s="1" t="s">
        <v>99</v>
      </c>
      <c r="S37" s="2">
        <v>32122178</v>
      </c>
      <c r="T37" s="2">
        <f t="shared" si="17"/>
        <v>54079053</v>
      </c>
      <c r="U37" s="9">
        <f t="shared" si="18"/>
        <v>5482184.5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5482184.5</v>
      </c>
      <c r="Z37" s="10">
        <f t="shared" si="22"/>
        <v>0.12661501462190222</v>
      </c>
      <c r="AA37" s="4">
        <f t="shared" si="23"/>
        <v>2959647.3976000003</v>
      </c>
      <c r="AB37" s="4">
        <f t="shared" si="24"/>
        <v>8588395.1975999996</v>
      </c>
      <c r="AC37" s="4">
        <f t="shared" si="25"/>
        <v>21577813.1976</v>
      </c>
      <c r="AD37" s="4">
        <f t="shared" si="26"/>
        <v>43226843.1976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101441614</v>
      </c>
      <c r="F38" s="6">
        <f t="shared" si="16"/>
        <v>5178779.1500000004</v>
      </c>
      <c r="G38" s="7">
        <f t="shared" si="12"/>
        <v>5.10518212969285E-2</v>
      </c>
      <c r="H38" s="5" t="s">
        <v>100</v>
      </c>
      <c r="I38" s="5">
        <v>8</v>
      </c>
      <c r="J38" s="5">
        <v>94</v>
      </c>
      <c r="K38" s="12">
        <f>E38/60</f>
        <v>1690693.5666666667</v>
      </c>
      <c r="L38" s="4">
        <v>12354094</v>
      </c>
      <c r="M38" s="4">
        <v>686695.9</v>
      </c>
      <c r="N38" s="4">
        <v>89087520</v>
      </c>
      <c r="O38" s="4">
        <v>4492083.25</v>
      </c>
      <c r="P38" s="1" t="s">
        <v>99</v>
      </c>
      <c r="Q38" s="2" t="s">
        <v>99</v>
      </c>
      <c r="R38" s="2">
        <v>87657996</v>
      </c>
      <c r="S38" s="2">
        <v>89017717</v>
      </c>
      <c r="T38" s="2">
        <f t="shared" si="17"/>
        <v>176675713</v>
      </c>
      <c r="U38" s="9" t="e">
        <f t="shared" si="18"/>
        <v>#VALUE!</v>
      </c>
      <c r="V38" s="9">
        <f t="shared" si="19"/>
        <v>23456660</v>
      </c>
      <c r="W38" s="9">
        <f t="shared" si="20"/>
        <v>87657996</v>
      </c>
      <c r="X38" s="9">
        <f t="shared" si="13"/>
        <v>0</v>
      </c>
      <c r="Y38" s="9">
        <f t="shared" si="21"/>
        <v>111114656</v>
      </c>
      <c r="Z38" s="10">
        <f t="shared" si="22"/>
        <v>1.0953557580422566</v>
      </c>
      <c r="AA38" s="4">
        <f t="shared" si="23"/>
        <v>1922133.83</v>
      </c>
      <c r="AB38" s="4">
        <f t="shared" si="24"/>
        <v>15109543.65</v>
      </c>
      <c r="AC38" s="4">
        <f t="shared" si="25"/>
        <v>45542027.850000001</v>
      </c>
      <c r="AD38" s="4">
        <f t="shared" si="26"/>
        <v>96262834.849999994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119963256</v>
      </c>
      <c r="F39" s="6">
        <f t="shared" si="16"/>
        <v>19256924.52</v>
      </c>
      <c r="G39" s="7">
        <f t="shared" si="12"/>
        <v>0.16052352330283531</v>
      </c>
      <c r="H39" s="5">
        <v>1</v>
      </c>
      <c r="I39" s="5">
        <v>10</v>
      </c>
      <c r="J39" s="5">
        <v>109</v>
      </c>
      <c r="K39" s="12">
        <f>E39/60</f>
        <v>1999387.6</v>
      </c>
      <c r="L39" s="4">
        <v>98808778</v>
      </c>
      <c r="M39" s="4">
        <v>15810889.120000001</v>
      </c>
      <c r="N39" s="4">
        <v>21154478</v>
      </c>
      <c r="O39" s="4">
        <v>3446035.4</v>
      </c>
      <c r="P39" s="1" t="s">
        <v>99</v>
      </c>
      <c r="Q39" s="22">
        <v>23456660</v>
      </c>
      <c r="R39" s="1" t="s">
        <v>99</v>
      </c>
      <c r="S39" s="2">
        <v>21093619</v>
      </c>
      <c r="T39" s="2">
        <f t="shared" si="17"/>
        <v>44550279</v>
      </c>
      <c r="U39" s="9" t="e">
        <f t="shared" si="18"/>
        <v>#VALUE!</v>
      </c>
      <c r="V39" s="9">
        <f t="shared" si="19"/>
        <v>98767383</v>
      </c>
      <c r="W39" s="9" t="str">
        <f t="shared" si="20"/>
        <v/>
      </c>
      <c r="X39" s="9">
        <f t="shared" si="13"/>
        <v>0</v>
      </c>
      <c r="Y39" s="9">
        <f t="shared" si="21"/>
        <v>98767383</v>
      </c>
      <c r="Z39" s="10">
        <f t="shared" si="22"/>
        <v>0.82331362363155602</v>
      </c>
      <c r="AA39" s="4">
        <f t="shared" si="23"/>
        <v>0</v>
      </c>
      <c r="AB39" s="4">
        <f t="shared" si="24"/>
        <v>4735726.6800000034</v>
      </c>
      <c r="AC39" s="4">
        <f t="shared" si="25"/>
        <v>40724703.480000004</v>
      </c>
      <c r="AD39" s="4">
        <f t="shared" si="26"/>
        <v>100706331.48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113719791</v>
      </c>
      <c r="F40" s="6">
        <f t="shared" si="16"/>
        <v>51193752.25</v>
      </c>
      <c r="G40" s="7">
        <f t="shared" si="12"/>
        <v>0.45017451931476027</v>
      </c>
      <c r="H40" s="5" t="s">
        <v>100</v>
      </c>
      <c r="I40" s="5">
        <v>13</v>
      </c>
      <c r="J40" s="5">
        <v>170</v>
      </c>
      <c r="K40" s="12">
        <v>0</v>
      </c>
      <c r="L40" s="4">
        <v>23550584</v>
      </c>
      <c r="M40" s="4">
        <v>10601754.050000001</v>
      </c>
      <c r="N40" s="4">
        <v>90169207</v>
      </c>
      <c r="O40" s="4">
        <v>40591998.200000003</v>
      </c>
      <c r="P40" s="1" t="s">
        <v>99</v>
      </c>
      <c r="Q40" s="2">
        <v>98767383</v>
      </c>
      <c r="R40" s="2">
        <v>23498571</v>
      </c>
      <c r="S40" s="2">
        <v>90127216</v>
      </c>
      <c r="T40" s="2">
        <f t="shared" si="17"/>
        <v>212393170</v>
      </c>
      <c r="U40" s="9" t="e">
        <f t="shared" si="18"/>
        <v>#VALUE!</v>
      </c>
      <c r="V40" s="9" t="str">
        <f t="shared" si="19"/>
        <v/>
      </c>
      <c r="W40" s="9">
        <f t="shared" si="20"/>
        <v>23498571</v>
      </c>
      <c r="X40" s="9">
        <f t="shared" si="13"/>
        <v>0</v>
      </c>
      <c r="Y40" s="9">
        <f t="shared" si="21"/>
        <v>23498571</v>
      </c>
      <c r="Z40" s="10">
        <f t="shared" si="22"/>
        <v>0.20663572095379598</v>
      </c>
      <c r="AA40" s="4">
        <f t="shared" si="23"/>
        <v>0</v>
      </c>
      <c r="AB40" s="4">
        <f t="shared" si="24"/>
        <v>0</v>
      </c>
      <c r="AC40" s="4">
        <f t="shared" si="25"/>
        <v>5666143.25</v>
      </c>
      <c r="AD40" s="4">
        <f t="shared" si="26"/>
        <v>62526038.75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98746854</v>
      </c>
      <c r="F41" s="6">
        <f t="shared" si="16"/>
        <v>98722157</v>
      </c>
      <c r="G41" s="7">
        <f t="shared" si="12"/>
        <v>0.99974989582959273</v>
      </c>
      <c r="H41" s="5" t="s">
        <v>102</v>
      </c>
      <c r="I41" s="5">
        <v>11</v>
      </c>
      <c r="J41" s="5">
        <v>208</v>
      </c>
      <c r="K41" s="12">
        <v>0</v>
      </c>
      <c r="L41" s="4">
        <v>87681317</v>
      </c>
      <c r="M41" s="4">
        <v>87711611</v>
      </c>
      <c r="N41" s="4">
        <v>11065537</v>
      </c>
      <c r="O41" s="4">
        <v>11010546</v>
      </c>
      <c r="P41" s="2">
        <v>12350833</v>
      </c>
      <c r="Q41" s="2" t="s">
        <v>99</v>
      </c>
      <c r="R41" s="1" t="s">
        <v>99</v>
      </c>
      <c r="S41" s="1" t="s">
        <v>99</v>
      </c>
      <c r="T41" s="2">
        <f t="shared" si="17"/>
        <v>12350833</v>
      </c>
      <c r="U41" s="9">
        <f t="shared" si="18"/>
        <v>6175416.5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6175416.5</v>
      </c>
      <c r="Z41" s="10">
        <f t="shared" si="22"/>
        <v>6.2537855636393233E-2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24697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46920280</v>
      </c>
      <c r="F42" s="6">
        <f t="shared" si="16"/>
        <v>56628.085440000003</v>
      </c>
      <c r="G42" s="7">
        <f t="shared" si="12"/>
        <v>1.206899989514129E-3</v>
      </c>
      <c r="H42" s="5" t="s">
        <v>102</v>
      </c>
      <c r="I42" s="5">
        <v>4</v>
      </c>
      <c r="J42" s="5">
        <v>56</v>
      </c>
      <c r="K42" s="12">
        <f>E42/60</f>
        <v>782004.66666666663</v>
      </c>
      <c r="L42" s="4">
        <v>34555818</v>
      </c>
      <c r="M42" s="4">
        <v>6304.4311999999991</v>
      </c>
      <c r="N42" s="4">
        <v>12364462</v>
      </c>
      <c r="O42" s="4">
        <v>50323.654240000003</v>
      </c>
      <c r="P42" s="2">
        <v>34557515</v>
      </c>
      <c r="Q42" s="1" t="s">
        <v>99</v>
      </c>
      <c r="R42" s="2">
        <v>65430155</v>
      </c>
      <c r="S42" s="2">
        <v>12356476</v>
      </c>
      <c r="T42" s="2">
        <f t="shared" si="17"/>
        <v>112344146</v>
      </c>
      <c r="U42" s="9">
        <f t="shared" si="18"/>
        <v>17278757.5</v>
      </c>
      <c r="V42" s="9">
        <f t="shared" si="19"/>
        <v>98788353</v>
      </c>
      <c r="W42" s="9">
        <f t="shared" si="20"/>
        <v>65430155</v>
      </c>
      <c r="X42" s="9">
        <f t="shared" si="13"/>
        <v>0</v>
      </c>
      <c r="Y42" s="9">
        <f t="shared" si="21"/>
        <v>181497265.5</v>
      </c>
      <c r="Z42" s="10">
        <f t="shared" si="22"/>
        <v>3.8682050810438473</v>
      </c>
      <c r="AA42" s="4">
        <f t="shared" si="23"/>
        <v>3227791.51456</v>
      </c>
      <c r="AB42" s="4">
        <f t="shared" si="24"/>
        <v>9327427.9145599995</v>
      </c>
      <c r="AC42" s="4">
        <f t="shared" si="25"/>
        <v>23403511.914560001</v>
      </c>
      <c r="AD42" s="4">
        <f t="shared" si="26"/>
        <v>46863651.914559998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175610149</v>
      </c>
      <c r="F43" s="6">
        <f t="shared" si="16"/>
        <v>8912746.1000000015</v>
      </c>
      <c r="G43" s="7">
        <f t="shared" si="12"/>
        <v>5.0753023961046813E-2</v>
      </c>
      <c r="H43" s="5">
        <v>3</v>
      </c>
      <c r="I43" s="5">
        <v>7</v>
      </c>
      <c r="J43" s="5">
        <v>105</v>
      </c>
      <c r="K43" s="12">
        <f>E43/60</f>
        <v>2926835.8166666669</v>
      </c>
      <c r="L43" s="4">
        <v>76643392</v>
      </c>
      <c r="M43" s="4">
        <v>3916952.5</v>
      </c>
      <c r="N43" s="4">
        <v>98966757</v>
      </c>
      <c r="O43" s="4">
        <v>4995793.6000000006</v>
      </c>
      <c r="P43" s="2">
        <v>76559058</v>
      </c>
      <c r="Q43" s="22">
        <v>98788353</v>
      </c>
      <c r="R43" s="1" t="s">
        <v>99</v>
      </c>
      <c r="S43" s="1" t="s">
        <v>99</v>
      </c>
      <c r="T43" s="2">
        <f t="shared" si="17"/>
        <v>175347411</v>
      </c>
      <c r="U43" s="9">
        <f t="shared" si="18"/>
        <v>38279529</v>
      </c>
      <c r="V43" s="9">
        <f t="shared" si="19"/>
        <v>45689026</v>
      </c>
      <c r="W43" s="9" t="str">
        <f t="shared" si="20"/>
        <v/>
      </c>
      <c r="X43" s="9" t="e">
        <f t="shared" si="13"/>
        <v>#VALUE!</v>
      </c>
      <c r="Y43" s="9">
        <f t="shared" si="21"/>
        <v>83968555</v>
      </c>
      <c r="Z43" s="10">
        <f t="shared" si="22"/>
        <v>0.47815320172639908</v>
      </c>
      <c r="AA43" s="4">
        <f t="shared" si="23"/>
        <v>3379964.33</v>
      </c>
      <c r="AB43" s="4">
        <f t="shared" si="24"/>
        <v>26209283.700000003</v>
      </c>
      <c r="AC43" s="4">
        <f t="shared" si="25"/>
        <v>78892328.400000006</v>
      </c>
      <c r="AD43" s="4">
        <f t="shared" si="26"/>
        <v>166697402.90000001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69373834</v>
      </c>
      <c r="F44" s="6">
        <f t="shared" si="16"/>
        <v>11119958.4</v>
      </c>
      <c r="G44" s="7">
        <f t="shared" si="12"/>
        <v>0.16029038268232371</v>
      </c>
      <c r="H44" s="5" t="s">
        <v>100</v>
      </c>
      <c r="I44" s="5">
        <v>12</v>
      </c>
      <c r="J44" s="5">
        <v>136</v>
      </c>
      <c r="K44" s="12">
        <f>E44/60</f>
        <v>1156230.5666666667</v>
      </c>
      <c r="L44" s="4">
        <v>45728827</v>
      </c>
      <c r="M44" s="4">
        <v>7358234.1600000001</v>
      </c>
      <c r="N44" s="4">
        <v>23645007</v>
      </c>
      <c r="O44" s="4">
        <v>3761724.24</v>
      </c>
      <c r="P44" s="2">
        <v>45680374</v>
      </c>
      <c r="Q44" s="2">
        <v>45689026</v>
      </c>
      <c r="R44" s="2">
        <v>23464195</v>
      </c>
      <c r="S44" s="1" t="s">
        <v>99</v>
      </c>
      <c r="T44" s="2">
        <f t="shared" si="17"/>
        <v>114833595</v>
      </c>
      <c r="U44" s="9">
        <f t="shared" si="18"/>
        <v>22840187</v>
      </c>
      <c r="V44" s="9" t="str">
        <f t="shared" si="19"/>
        <v/>
      </c>
      <c r="W44" s="9">
        <f t="shared" si="20"/>
        <v>23464195</v>
      </c>
      <c r="X44" s="9" t="e">
        <f t="shared" si="13"/>
        <v>#VALUE!</v>
      </c>
      <c r="Y44" s="9">
        <f t="shared" si="21"/>
        <v>46304382</v>
      </c>
      <c r="Z44" s="10">
        <f t="shared" si="22"/>
        <v>0.66746176951961456</v>
      </c>
      <c r="AA44" s="4">
        <f t="shared" si="23"/>
        <v>0</v>
      </c>
      <c r="AB44" s="4">
        <f t="shared" si="24"/>
        <v>2754808.4000000004</v>
      </c>
      <c r="AC44" s="4">
        <f t="shared" si="25"/>
        <v>23566958.600000001</v>
      </c>
      <c r="AD44" s="4">
        <f t="shared" si="26"/>
        <v>58253875.600000001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153150846</v>
      </c>
      <c r="F45" s="6">
        <f t="shared" si="16"/>
        <v>69007670.5</v>
      </c>
      <c r="G45" s="7">
        <f t="shared" si="12"/>
        <v>0.45058628340845075</v>
      </c>
      <c r="H45" s="5" t="s">
        <v>101</v>
      </c>
      <c r="I45" s="5">
        <v>12</v>
      </c>
      <c r="J45" s="5">
        <v>152</v>
      </c>
      <c r="K45" s="12">
        <v>0</v>
      </c>
      <c r="L45" s="4">
        <v>65437753</v>
      </c>
      <c r="M45" s="4">
        <v>29477015.050000001</v>
      </c>
      <c r="N45" s="4">
        <v>87713093</v>
      </c>
      <c r="O45" s="4">
        <v>39530655.450000003</v>
      </c>
      <c r="P45" s="2">
        <v>65421555</v>
      </c>
      <c r="Q45" s="2" t="s">
        <v>99</v>
      </c>
      <c r="R45" s="1" t="s">
        <v>99</v>
      </c>
      <c r="S45" s="2">
        <v>87673053</v>
      </c>
      <c r="T45" s="2">
        <f t="shared" si="17"/>
        <v>153094608</v>
      </c>
      <c r="U45" s="9">
        <f t="shared" si="18"/>
        <v>32710777.5</v>
      </c>
      <c r="V45" s="9">
        <f t="shared" si="19"/>
        <v>34554874</v>
      </c>
      <c r="W45" s="9" t="str">
        <f t="shared" si="20"/>
        <v/>
      </c>
      <c r="X45" s="9">
        <f t="shared" si="13"/>
        <v>0</v>
      </c>
      <c r="Y45" s="9">
        <f t="shared" si="21"/>
        <v>67265651.5</v>
      </c>
      <c r="Z45" s="10">
        <f t="shared" si="22"/>
        <v>0.43921175270556456</v>
      </c>
      <c r="AA45" s="4">
        <f t="shared" si="23"/>
        <v>0</v>
      </c>
      <c r="AB45" s="4">
        <f t="shared" si="24"/>
        <v>0</v>
      </c>
      <c r="AC45" s="4">
        <f t="shared" si="25"/>
        <v>7567752.5</v>
      </c>
      <c r="AD45" s="4">
        <f t="shared" si="26"/>
        <v>84143175.5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91466193</v>
      </c>
      <c r="F46" s="6">
        <f t="shared" si="16"/>
        <v>91553190</v>
      </c>
      <c r="G46" s="7">
        <f t="shared" si="12"/>
        <v>1.0009511383074619</v>
      </c>
      <c r="H46" s="5" t="s">
        <v>102</v>
      </c>
      <c r="I46" s="5">
        <v>15</v>
      </c>
      <c r="J46" s="5">
        <v>229</v>
      </c>
      <c r="K46" s="12">
        <v>0</v>
      </c>
      <c r="L46" s="4">
        <v>56817652</v>
      </c>
      <c r="M46" s="4">
        <v>56882795</v>
      </c>
      <c r="N46" s="4">
        <v>34648541</v>
      </c>
      <c r="O46" s="4">
        <v>34670395</v>
      </c>
      <c r="P46" s="2">
        <v>56768284</v>
      </c>
      <c r="Q46" s="22">
        <v>34554874</v>
      </c>
      <c r="R46" s="1" t="s">
        <v>99</v>
      </c>
      <c r="S46" s="1" t="s">
        <v>99</v>
      </c>
      <c r="T46" s="2">
        <f t="shared" si="17"/>
        <v>91323158</v>
      </c>
      <c r="U46" s="9">
        <f t="shared" si="18"/>
        <v>28384142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28384142</v>
      </c>
      <c r="Z46" s="10">
        <f t="shared" si="22"/>
        <v>0.31032385922085987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131022299</v>
      </c>
      <c r="F47" s="6">
        <f t="shared" si="16"/>
        <v>146406.14464000001</v>
      </c>
      <c r="G47" s="7">
        <f t="shared" si="12"/>
        <v>1.1174139498193359E-3</v>
      </c>
      <c r="H47" s="5">
        <v>2</v>
      </c>
      <c r="I47" s="5">
        <v>2</v>
      </c>
      <c r="J47" s="5">
        <v>69</v>
      </c>
      <c r="K47" s="12">
        <f>E47/60</f>
        <v>2183704.9833333334</v>
      </c>
      <c r="L47" s="4">
        <v>54428398</v>
      </c>
      <c r="M47" s="4">
        <v>77122.687839999999</v>
      </c>
      <c r="N47" s="4">
        <v>76593901</v>
      </c>
      <c r="O47" s="4">
        <v>69283.4568</v>
      </c>
      <c r="P47" s="1" t="s">
        <v>99</v>
      </c>
      <c r="Q47" s="2" t="s">
        <v>99</v>
      </c>
      <c r="R47" s="2">
        <v>54305205</v>
      </c>
      <c r="S47" s="2">
        <v>76524749</v>
      </c>
      <c r="T47" s="2">
        <f t="shared" si="17"/>
        <v>130829954</v>
      </c>
      <c r="U47" s="9" t="e">
        <f t="shared" si="18"/>
        <v>#VALUE!</v>
      </c>
      <c r="V47" s="9">
        <f t="shared" si="19"/>
        <v>67890634</v>
      </c>
      <c r="W47" s="9">
        <f t="shared" si="20"/>
        <v>54305205</v>
      </c>
      <c r="X47" s="9">
        <f t="shared" si="13"/>
        <v>0</v>
      </c>
      <c r="Y47" s="9">
        <f t="shared" si="21"/>
        <v>122195839</v>
      </c>
      <c r="Z47" s="10">
        <f t="shared" si="22"/>
        <v>0.93263390989651307</v>
      </c>
      <c r="AA47" s="4">
        <f t="shared" si="23"/>
        <v>9025154.785360001</v>
      </c>
      <c r="AB47" s="4">
        <f t="shared" si="24"/>
        <v>26058053.655360002</v>
      </c>
      <c r="AC47" s="4">
        <f t="shared" si="25"/>
        <v>65364743.355360001</v>
      </c>
      <c r="AD47" s="4">
        <f t="shared" si="26"/>
        <v>130875892.85536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113636372</v>
      </c>
      <c r="F48" s="6">
        <f t="shared" si="16"/>
        <v>5761981.2000000011</v>
      </c>
      <c r="G48" s="7">
        <f t="shared" si="12"/>
        <v>5.0705430828080301E-2</v>
      </c>
      <c r="H48" s="5">
        <v>3</v>
      </c>
      <c r="I48" s="5">
        <v>8</v>
      </c>
      <c r="J48" s="5">
        <v>109</v>
      </c>
      <c r="K48" s="12">
        <f>E48/60</f>
        <v>1893939.5333333334</v>
      </c>
      <c r="L48" s="4">
        <v>67896705</v>
      </c>
      <c r="M48" s="4">
        <v>3400570.1500000004</v>
      </c>
      <c r="N48" s="4">
        <v>45739667</v>
      </c>
      <c r="O48" s="4">
        <v>2361411.0500000003</v>
      </c>
      <c r="P48" s="1" t="s">
        <v>99</v>
      </c>
      <c r="Q48" s="22">
        <v>67890634</v>
      </c>
      <c r="R48" s="1" t="s">
        <v>99</v>
      </c>
      <c r="S48" s="2">
        <v>45693468</v>
      </c>
      <c r="T48" s="2">
        <f t="shared" si="17"/>
        <v>113584102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2192564.84</v>
      </c>
      <c r="AB48" s="4">
        <f t="shared" si="24"/>
        <v>16965293.200000003</v>
      </c>
      <c r="AC48" s="4">
        <f t="shared" si="25"/>
        <v>51056204.799999997</v>
      </c>
      <c r="AD48" s="4">
        <f t="shared" si="26"/>
        <v>107874390.8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108743523</v>
      </c>
      <c r="F49" s="6">
        <f t="shared" si="16"/>
        <v>17600941.359999999</v>
      </c>
      <c r="G49" s="7">
        <f t="shared" si="12"/>
        <v>0.16185737664577962</v>
      </c>
      <c r="H49" s="5">
        <v>2</v>
      </c>
      <c r="I49" s="5">
        <v>11</v>
      </c>
      <c r="J49" s="5">
        <v>118</v>
      </c>
      <c r="K49" s="12">
        <f>E49/60</f>
        <v>1812392.05</v>
      </c>
      <c r="L49" s="4">
        <v>43227545</v>
      </c>
      <c r="M49" s="4">
        <v>7028874.9199999999</v>
      </c>
      <c r="N49" s="4">
        <v>65515978</v>
      </c>
      <c r="O49" s="4">
        <v>10572066.439999999</v>
      </c>
      <c r="P49" s="2">
        <v>43211133</v>
      </c>
      <c r="Q49" s="2" t="s">
        <v>99</v>
      </c>
      <c r="R49" s="2">
        <v>65431883</v>
      </c>
      <c r="S49" s="1" t="s">
        <v>99</v>
      </c>
      <c r="T49" s="2">
        <f t="shared" si="17"/>
        <v>108643016</v>
      </c>
      <c r="U49" s="9">
        <f t="shared" si="18"/>
        <v>21605566.5</v>
      </c>
      <c r="V49" s="9" t="str">
        <f t="shared" si="19"/>
        <v/>
      </c>
      <c r="W49" s="9">
        <f t="shared" si="20"/>
        <v>65431883</v>
      </c>
      <c r="X49" s="9" t="e">
        <f t="shared" si="13"/>
        <v>#VALUE!</v>
      </c>
      <c r="Y49" s="9">
        <f t="shared" si="21"/>
        <v>87037449.5</v>
      </c>
      <c r="Z49" s="10">
        <f t="shared" si="22"/>
        <v>0.80039203346391485</v>
      </c>
      <c r="AA49" s="4">
        <f t="shared" si="23"/>
        <v>0</v>
      </c>
      <c r="AB49" s="4">
        <f t="shared" si="24"/>
        <v>4147763.2400000021</v>
      </c>
      <c r="AC49" s="4">
        <f t="shared" si="25"/>
        <v>36770820.140000001</v>
      </c>
      <c r="AD49" s="4">
        <f t="shared" si="26"/>
        <v>91142581.640000001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135938044</v>
      </c>
      <c r="F50" s="6">
        <f t="shared" si="16"/>
        <v>61174140.700000003</v>
      </c>
      <c r="G50" s="7">
        <f t="shared" si="12"/>
        <v>0.45001486633131194</v>
      </c>
      <c r="H50" s="5" t="s">
        <v>101</v>
      </c>
      <c r="I50" s="5">
        <v>11</v>
      </c>
      <c r="J50" s="5">
        <v>145</v>
      </c>
      <c r="K50" s="12">
        <v>0</v>
      </c>
      <c r="L50" s="4">
        <v>79005634</v>
      </c>
      <c r="M50" s="4">
        <v>35600840.300000004</v>
      </c>
      <c r="N50" s="4">
        <v>56932410</v>
      </c>
      <c r="O50" s="4">
        <v>25573300.400000002</v>
      </c>
      <c r="P50" s="1" t="s">
        <v>99</v>
      </c>
      <c r="Q50" s="1" t="s">
        <v>99</v>
      </c>
      <c r="R50" s="2">
        <v>78924859</v>
      </c>
      <c r="S50" s="2">
        <v>56815719</v>
      </c>
      <c r="T50" s="2">
        <f t="shared" si="17"/>
        <v>135740578</v>
      </c>
      <c r="U50" s="9" t="e">
        <f t="shared" si="18"/>
        <v>#VALUE!</v>
      </c>
      <c r="V50" s="9">
        <f t="shared" si="19"/>
        <v>54305975</v>
      </c>
      <c r="W50" s="9">
        <f t="shared" si="20"/>
        <v>78924859</v>
      </c>
      <c r="X50" s="9">
        <f t="shared" si="13"/>
        <v>0</v>
      </c>
      <c r="Y50" s="9">
        <f t="shared" si="21"/>
        <v>133230834</v>
      </c>
      <c r="Z50" s="10">
        <f t="shared" si="22"/>
        <v>0.98008497165076169</v>
      </c>
      <c r="AA50" s="4">
        <f t="shared" si="23"/>
        <v>0</v>
      </c>
      <c r="AB50" s="4">
        <f t="shared" si="24"/>
        <v>0</v>
      </c>
      <c r="AC50" s="4">
        <f t="shared" si="25"/>
        <v>6794881.299999997</v>
      </c>
      <c r="AD50" s="4">
        <f t="shared" si="26"/>
        <v>74763903.299999997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86601933</v>
      </c>
      <c r="F51" s="6">
        <f t="shared" si="16"/>
        <v>86545650</v>
      </c>
      <c r="G51" s="7">
        <f t="shared" si="12"/>
        <v>0.99935009533794128</v>
      </c>
      <c r="H51" s="5" t="s">
        <v>100</v>
      </c>
      <c r="I51" s="5">
        <v>11</v>
      </c>
      <c r="J51" s="5">
        <v>225</v>
      </c>
      <c r="K51" s="12">
        <v>0</v>
      </c>
      <c r="L51" s="4">
        <v>32154264</v>
      </c>
      <c r="M51" s="4">
        <v>32183779</v>
      </c>
      <c r="N51" s="4">
        <v>54447669</v>
      </c>
      <c r="O51" s="4">
        <v>54361871</v>
      </c>
      <c r="P51" s="2">
        <v>32121707</v>
      </c>
      <c r="Q51" s="22">
        <v>54305975</v>
      </c>
      <c r="R51" s="1" t="s">
        <v>99</v>
      </c>
      <c r="S51" s="1" t="s">
        <v>99</v>
      </c>
      <c r="T51" s="2">
        <f t="shared" si="17"/>
        <v>86427682</v>
      </c>
      <c r="U51" s="9">
        <f t="shared" si="18"/>
        <v>16060853.5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16060853.5</v>
      </c>
      <c r="Z51" s="10">
        <f t="shared" si="22"/>
        <v>0.1854560625107525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56283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C1B5-04C1-4D26-8275-A5FD6854AF7E}">
  <dimension ref="A1:J18"/>
  <sheetViews>
    <sheetView tabSelected="1" workbookViewId="0">
      <selection activeCell="E10" sqref="E10"/>
    </sheetView>
  </sheetViews>
  <sheetFormatPr defaultRowHeight="15"/>
  <cols>
    <col min="1" max="1" width="24.7109375" customWidth="1"/>
    <col min="2" max="2" width="24.85546875" customWidth="1"/>
    <col min="3" max="3" width="10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28" t="s">
        <v>103</v>
      </c>
      <c r="B1" s="28" t="s">
        <v>104</v>
      </c>
      <c r="E1" s="29" t="s">
        <v>9</v>
      </c>
      <c r="F1" s="29" t="s">
        <v>105</v>
      </c>
      <c r="I1" s="30" t="s">
        <v>106</v>
      </c>
      <c r="J1" s="30" t="s">
        <v>107</v>
      </c>
    </row>
    <row r="2" spans="1:10">
      <c r="A2" s="31">
        <v>1</v>
      </c>
      <c r="B2">
        <v>120000000</v>
      </c>
      <c r="E2" s="32" t="s">
        <v>12</v>
      </c>
      <c r="F2">
        <v>10000000</v>
      </c>
      <c r="I2">
        <v>1</v>
      </c>
      <c r="J2">
        <v>540000000</v>
      </c>
    </row>
    <row r="3" spans="1:10">
      <c r="A3" s="31">
        <v>2</v>
      </c>
      <c r="B3">
        <v>108000000</v>
      </c>
      <c r="E3" s="32" t="s">
        <v>40</v>
      </c>
      <c r="F3">
        <v>34400000</v>
      </c>
      <c r="I3">
        <v>2</v>
      </c>
      <c r="J3">
        <v>520000000</v>
      </c>
    </row>
    <row r="4" spans="1:10">
      <c r="A4" s="31">
        <v>3</v>
      </c>
      <c r="B4">
        <v>96000000</v>
      </c>
      <c r="E4" s="32" t="s">
        <v>15</v>
      </c>
      <c r="F4">
        <v>3836000000</v>
      </c>
      <c r="I4">
        <v>3</v>
      </c>
      <c r="J4">
        <v>780000000</v>
      </c>
    </row>
    <row r="5" spans="1:10">
      <c r="A5" s="31">
        <v>4</v>
      </c>
      <c r="B5">
        <v>84000000</v>
      </c>
      <c r="E5" s="32" t="s">
        <v>47</v>
      </c>
      <c r="F5">
        <v>164000000</v>
      </c>
      <c r="I5">
        <v>4</v>
      </c>
      <c r="J5">
        <v>1180000000</v>
      </c>
    </row>
    <row r="6" spans="1:10">
      <c r="A6" s="31">
        <v>5</v>
      </c>
      <c r="B6">
        <v>72000000</v>
      </c>
      <c r="E6" s="32" t="s">
        <v>30</v>
      </c>
      <c r="F6">
        <v>27000000</v>
      </c>
      <c r="I6">
        <v>5</v>
      </c>
      <c r="J6">
        <v>350000000</v>
      </c>
    </row>
    <row r="7" spans="1:10">
      <c r="A7" s="31">
        <v>6</v>
      </c>
      <c r="B7">
        <v>60000000</v>
      </c>
      <c r="E7" s="32" t="s">
        <v>20</v>
      </c>
      <c r="F7">
        <v>59600000</v>
      </c>
    </row>
    <row r="8" spans="1:10">
      <c r="A8" s="31">
        <v>7</v>
      </c>
      <c r="B8">
        <v>48000000</v>
      </c>
      <c r="E8" s="32" t="s">
        <v>25</v>
      </c>
      <c r="F8">
        <v>18000000</v>
      </c>
    </row>
    <row r="9" spans="1:10">
      <c r="A9" s="31">
        <v>8</v>
      </c>
      <c r="B9">
        <v>42000000</v>
      </c>
    </row>
    <row r="10" spans="1:10">
      <c r="A10" s="31">
        <v>9</v>
      </c>
      <c r="B10">
        <v>36000000</v>
      </c>
    </row>
    <row r="11" spans="1:10">
      <c r="A11" s="31">
        <v>10</v>
      </c>
      <c r="B11">
        <v>30000000</v>
      </c>
    </row>
    <row r="12" spans="1:10">
      <c r="A12" s="31">
        <v>11</v>
      </c>
      <c r="B12">
        <v>24000000</v>
      </c>
    </row>
    <row r="13" spans="1:10">
      <c r="A13" s="31">
        <v>12</v>
      </c>
      <c r="B13">
        <v>18000000</v>
      </c>
    </row>
    <row r="14" spans="1:10">
      <c r="A14" s="31">
        <v>13</v>
      </c>
      <c r="B14">
        <v>12000000</v>
      </c>
    </row>
    <row r="15" spans="1:10">
      <c r="A15" s="31">
        <v>14</v>
      </c>
      <c r="B15">
        <v>9600000</v>
      </c>
    </row>
    <row r="16" spans="1:10">
      <c r="A16" s="31">
        <v>15</v>
      </c>
      <c r="B16">
        <v>7200000</v>
      </c>
    </row>
    <row r="17" spans="1:2">
      <c r="A17" s="31">
        <v>16</v>
      </c>
      <c r="B17">
        <v>4800000</v>
      </c>
    </row>
    <row r="18" spans="1:2">
      <c r="A18" s="31">
        <v>17</v>
      </c>
      <c r="B18">
        <v>1200000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39"/>
  <sheetViews>
    <sheetView workbookViewId="0"/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108</v>
      </c>
      <c r="C2" s="13" t="s">
        <v>109</v>
      </c>
      <c r="D2" s="14" t="s">
        <v>110</v>
      </c>
      <c r="E2" s="14" t="s">
        <v>111</v>
      </c>
      <c r="F2" s="18" t="s">
        <v>112</v>
      </c>
      <c r="G2" s="14" t="s">
        <v>113</v>
      </c>
    </row>
    <row r="3" spans="2:7">
      <c r="B3" s="15" t="s">
        <v>114</v>
      </c>
      <c r="C3" s="16">
        <v>40426848</v>
      </c>
      <c r="D3" s="14">
        <v>2023</v>
      </c>
      <c r="E3" s="14" t="s">
        <v>115</v>
      </c>
      <c r="F3" s="17">
        <f t="shared" ref="F3:F39" ca="1" si="0">(C3*0.2) + RANDBETWEEN(0, 25000)</f>
        <v>8099322.6000000006</v>
      </c>
      <c r="G3" s="16">
        <f t="shared" ref="G3:G39" ca="1" si="1">C3-F3</f>
        <v>32327525.399999999</v>
      </c>
    </row>
    <row r="4" spans="2:7">
      <c r="B4" s="15" t="s">
        <v>116</v>
      </c>
      <c r="C4" s="16">
        <v>53896550.399999999</v>
      </c>
      <c r="D4" s="14">
        <v>2022</v>
      </c>
      <c r="E4" s="14" t="s">
        <v>115</v>
      </c>
      <c r="F4" s="17">
        <f t="shared" ca="1" si="0"/>
        <v>10779366.08</v>
      </c>
      <c r="G4" s="16">
        <f t="shared" ca="1" si="1"/>
        <v>43117184.32</v>
      </c>
    </row>
    <row r="5" spans="2:7" ht="30">
      <c r="B5" s="15" t="s">
        <v>117</v>
      </c>
      <c r="C5" s="16">
        <v>67366252.799999997</v>
      </c>
      <c r="D5" s="14">
        <v>2019</v>
      </c>
      <c r="E5" s="14" t="s">
        <v>115</v>
      </c>
      <c r="F5" s="17">
        <f t="shared" ca="1" si="0"/>
        <v>13491014.560000001</v>
      </c>
      <c r="G5" s="16">
        <f t="shared" ca="1" si="1"/>
        <v>53875238.239999995</v>
      </c>
    </row>
    <row r="6" spans="2:7">
      <c r="B6" s="15" t="s">
        <v>118</v>
      </c>
      <c r="C6" s="16">
        <v>94305657.600000009</v>
      </c>
      <c r="D6" s="14">
        <v>2023</v>
      </c>
      <c r="E6" s="14" t="s">
        <v>115</v>
      </c>
      <c r="F6" s="17">
        <f t="shared" ca="1" si="0"/>
        <v>18872478.520000003</v>
      </c>
      <c r="G6" s="16">
        <f t="shared" ca="1" si="1"/>
        <v>75433179.080000013</v>
      </c>
    </row>
    <row r="7" spans="2:7" ht="30">
      <c r="B7" s="15" t="s">
        <v>119</v>
      </c>
      <c r="C7" s="16">
        <v>107760576</v>
      </c>
      <c r="D7" s="14">
        <v>2022</v>
      </c>
      <c r="E7" s="14" t="s">
        <v>115</v>
      </c>
      <c r="F7" s="17">
        <f t="shared" ca="1" si="0"/>
        <v>21566855.200000003</v>
      </c>
      <c r="G7" s="16">
        <f t="shared" ca="1" si="1"/>
        <v>86193720.799999997</v>
      </c>
    </row>
    <row r="8" spans="2:7">
      <c r="B8" s="15" t="s">
        <v>120</v>
      </c>
      <c r="C8" s="16">
        <v>121082438.39999999</v>
      </c>
      <c r="D8" s="14">
        <v>2019</v>
      </c>
      <c r="E8" s="14" t="s">
        <v>115</v>
      </c>
      <c r="F8" s="17">
        <f t="shared" ca="1" si="0"/>
        <v>24236707.68</v>
      </c>
      <c r="G8" s="16">
        <f t="shared" ca="1" si="1"/>
        <v>96845730.719999999</v>
      </c>
    </row>
    <row r="9" spans="2:7">
      <c r="B9" s="15" t="s">
        <v>121</v>
      </c>
      <c r="C9" s="16">
        <v>146543443.19999999</v>
      </c>
      <c r="D9" s="14">
        <v>2023</v>
      </c>
      <c r="E9" s="14" t="s">
        <v>115</v>
      </c>
      <c r="F9" s="17">
        <f t="shared" ca="1" si="0"/>
        <v>29332984.640000001</v>
      </c>
      <c r="G9" s="16">
        <f t="shared" ca="1" si="1"/>
        <v>117210458.55999999</v>
      </c>
    </row>
    <row r="10" spans="2:7">
      <c r="B10" s="15" t="s">
        <v>122</v>
      </c>
      <c r="C10" s="16">
        <v>16608345.6</v>
      </c>
      <c r="D10" s="14">
        <v>2022</v>
      </c>
      <c r="E10" s="14" t="s">
        <v>115</v>
      </c>
      <c r="F10" s="17">
        <f t="shared" ca="1" si="0"/>
        <v>3336649.12</v>
      </c>
      <c r="G10" s="16">
        <f t="shared" ca="1" si="1"/>
        <v>13271696.48</v>
      </c>
    </row>
    <row r="11" spans="2:7">
      <c r="B11" s="15" t="s">
        <v>123</v>
      </c>
      <c r="C11" s="16">
        <v>33034848</v>
      </c>
      <c r="D11" s="14">
        <v>2019</v>
      </c>
      <c r="E11" s="14" t="s">
        <v>115</v>
      </c>
      <c r="F11" s="17">
        <f t="shared" ca="1" si="0"/>
        <v>6611644.6000000006</v>
      </c>
      <c r="G11" s="16">
        <f t="shared" ca="1" si="1"/>
        <v>26423203.399999999</v>
      </c>
    </row>
    <row r="12" spans="2:7" ht="30">
      <c r="B12" s="15" t="s">
        <v>124</v>
      </c>
      <c r="C12" s="16">
        <v>49461350.399999999</v>
      </c>
      <c r="D12" s="14">
        <v>2020</v>
      </c>
      <c r="E12" s="14" t="s">
        <v>115</v>
      </c>
      <c r="F12" s="17">
        <f t="shared" ca="1" si="0"/>
        <v>9901057.0800000001</v>
      </c>
      <c r="G12" s="16">
        <f t="shared" ca="1" si="1"/>
        <v>39560293.32</v>
      </c>
    </row>
    <row r="13" spans="2:7">
      <c r="B13" s="15" t="s">
        <v>125</v>
      </c>
      <c r="C13" s="16">
        <v>65887852.800000004</v>
      </c>
      <c r="D13" s="14">
        <v>2020</v>
      </c>
      <c r="E13" s="14" t="s">
        <v>115</v>
      </c>
      <c r="F13" s="17">
        <f t="shared" ca="1" si="0"/>
        <v>13185422.560000002</v>
      </c>
      <c r="G13" s="16">
        <f t="shared" ca="1" si="1"/>
        <v>52702430.240000002</v>
      </c>
    </row>
    <row r="14" spans="2:7">
      <c r="B14" s="15" t="s">
        <v>126</v>
      </c>
      <c r="C14" s="16">
        <v>82314355.199999988</v>
      </c>
      <c r="D14" s="14">
        <v>2020</v>
      </c>
      <c r="E14" s="14" t="s">
        <v>115</v>
      </c>
      <c r="F14" s="17">
        <f t="shared" ca="1" si="0"/>
        <v>16483322.039999999</v>
      </c>
      <c r="G14" s="16">
        <f t="shared" ca="1" si="1"/>
        <v>65831033.159999989</v>
      </c>
    </row>
    <row r="15" spans="2:7">
      <c r="B15" s="15" t="s">
        <v>127</v>
      </c>
      <c r="C15" s="16">
        <v>98740857.600000009</v>
      </c>
      <c r="D15" s="14">
        <v>2020</v>
      </c>
      <c r="E15" s="14" t="s">
        <v>128</v>
      </c>
      <c r="F15" s="17">
        <f t="shared" ca="1" si="0"/>
        <v>19764374.520000003</v>
      </c>
      <c r="G15" s="16">
        <f t="shared" ca="1" si="1"/>
        <v>78976483.080000013</v>
      </c>
    </row>
    <row r="16" spans="2:7" ht="30">
      <c r="B16" s="15" t="s">
        <v>129</v>
      </c>
      <c r="C16" s="16">
        <v>115152576</v>
      </c>
      <c r="D16" s="14">
        <v>2020</v>
      </c>
      <c r="E16" s="14" t="s">
        <v>115</v>
      </c>
      <c r="F16" s="17">
        <f t="shared" ca="1" si="0"/>
        <v>23042985.200000003</v>
      </c>
      <c r="G16" s="16">
        <f t="shared" ca="1" si="1"/>
        <v>92109590.799999997</v>
      </c>
    </row>
    <row r="17" spans="2:7">
      <c r="B17" s="15" t="s">
        <v>130</v>
      </c>
      <c r="C17" s="16">
        <v>131431238.39999999</v>
      </c>
      <c r="D17" s="14">
        <v>2020</v>
      </c>
      <c r="E17" s="14" t="s">
        <v>115</v>
      </c>
      <c r="F17" s="17">
        <f t="shared" ca="1" si="0"/>
        <v>26292901.68</v>
      </c>
      <c r="G17" s="16">
        <f t="shared" ca="1" si="1"/>
        <v>105138336.72</v>
      </c>
    </row>
    <row r="18" spans="2:7" ht="30">
      <c r="B18" s="15" t="s">
        <v>131</v>
      </c>
      <c r="C18" s="16">
        <v>146379340.79999998</v>
      </c>
      <c r="D18" s="14">
        <v>2017</v>
      </c>
      <c r="E18" s="14" t="s">
        <v>128</v>
      </c>
      <c r="F18" s="17">
        <f t="shared" ca="1" si="0"/>
        <v>29294245.159999996</v>
      </c>
      <c r="G18" s="16">
        <f t="shared" ca="1" si="1"/>
        <v>117085095.63999999</v>
      </c>
    </row>
    <row r="19" spans="2:7">
      <c r="B19" s="15" t="s">
        <v>132</v>
      </c>
      <c r="C19" s="16">
        <v>14965843.200000001</v>
      </c>
      <c r="D19" s="14">
        <v>2017</v>
      </c>
      <c r="E19" s="14" t="s">
        <v>115</v>
      </c>
      <c r="F19" s="17">
        <f t="shared" ca="1" si="0"/>
        <v>2994547.6400000006</v>
      </c>
      <c r="G19" s="16">
        <f t="shared" ca="1" si="1"/>
        <v>11971295.560000001</v>
      </c>
    </row>
    <row r="20" spans="2:7">
      <c r="B20" s="15" t="s">
        <v>133</v>
      </c>
      <c r="C20" s="16">
        <v>31392345.599999998</v>
      </c>
      <c r="D20" s="14">
        <v>2017</v>
      </c>
      <c r="E20" s="14" t="s">
        <v>128</v>
      </c>
      <c r="F20" s="17">
        <f t="shared" ca="1" si="0"/>
        <v>6295955.1200000001</v>
      </c>
      <c r="G20" s="16">
        <f t="shared" ca="1" si="1"/>
        <v>25096390.479999997</v>
      </c>
    </row>
    <row r="21" spans="2:7">
      <c r="B21" s="15" t="s">
        <v>134</v>
      </c>
      <c r="C21" s="16">
        <v>47818848</v>
      </c>
      <c r="D21" s="14">
        <v>2017</v>
      </c>
      <c r="E21" s="14" t="s">
        <v>115</v>
      </c>
      <c r="F21" s="17">
        <f t="shared" ca="1" si="0"/>
        <v>9569558.5999999996</v>
      </c>
      <c r="G21" s="16">
        <f t="shared" ca="1" si="1"/>
        <v>38249289.399999999</v>
      </c>
    </row>
    <row r="22" spans="2:7" ht="30">
      <c r="B22" s="15" t="s">
        <v>135</v>
      </c>
      <c r="C22" s="16">
        <v>64245350.399999999</v>
      </c>
      <c r="D22" s="14">
        <v>2017</v>
      </c>
      <c r="E22" s="14" t="s">
        <v>115</v>
      </c>
      <c r="F22" s="17">
        <f t="shared" ca="1" si="0"/>
        <v>12868431.08</v>
      </c>
      <c r="G22" s="16">
        <f t="shared" ca="1" si="1"/>
        <v>51376919.32</v>
      </c>
    </row>
    <row r="23" spans="2:7">
      <c r="B23" s="15" t="s">
        <v>136</v>
      </c>
      <c r="C23" s="16">
        <v>80671852.799999997</v>
      </c>
      <c r="D23" s="14">
        <v>2017</v>
      </c>
      <c r="E23" s="14" t="s">
        <v>115</v>
      </c>
      <c r="F23" s="17">
        <f t="shared" ca="1" si="0"/>
        <v>16151977.560000001</v>
      </c>
      <c r="G23" s="16">
        <f t="shared" ca="1" si="1"/>
        <v>64519875.239999995</v>
      </c>
    </row>
    <row r="24" spans="2:7" ht="30">
      <c r="B24" s="15" t="s">
        <v>137</v>
      </c>
      <c r="C24" s="16">
        <v>97098355.199999988</v>
      </c>
      <c r="D24" s="14">
        <v>2017</v>
      </c>
      <c r="E24" s="14" t="s">
        <v>115</v>
      </c>
      <c r="F24" s="17">
        <f t="shared" ca="1" si="0"/>
        <v>19439339.039999999</v>
      </c>
      <c r="G24" s="16">
        <f t="shared" ca="1" si="1"/>
        <v>77659016.159999996</v>
      </c>
    </row>
    <row r="25" spans="2:7">
      <c r="B25" s="15" t="s">
        <v>138</v>
      </c>
      <c r="C25" s="16">
        <v>113524857.60000001</v>
      </c>
      <c r="D25" s="14">
        <v>2015</v>
      </c>
      <c r="E25" s="14" t="s">
        <v>115</v>
      </c>
      <c r="F25" s="17">
        <f t="shared" ca="1" si="0"/>
        <v>22707380.520000003</v>
      </c>
      <c r="G25" s="16">
        <f t="shared" ca="1" si="1"/>
        <v>90817477.080000013</v>
      </c>
    </row>
    <row r="26" spans="2:7">
      <c r="B26" s="15" t="s">
        <v>139</v>
      </c>
      <c r="C26" s="16">
        <v>129936576</v>
      </c>
      <c r="D26" s="14">
        <v>2015</v>
      </c>
      <c r="E26" s="14" t="s">
        <v>128</v>
      </c>
      <c r="F26" s="17">
        <f t="shared" ca="1" si="0"/>
        <v>26002481.200000003</v>
      </c>
      <c r="G26" s="16">
        <f t="shared" ca="1" si="1"/>
        <v>103934094.8</v>
      </c>
    </row>
    <row r="27" spans="2:7" ht="30">
      <c r="B27" s="15" t="s">
        <v>140</v>
      </c>
      <c r="C27" s="16">
        <v>146215238.40000001</v>
      </c>
      <c r="D27" s="14">
        <v>2015</v>
      </c>
      <c r="E27" s="14" t="s">
        <v>128</v>
      </c>
      <c r="F27" s="17">
        <f t="shared" ca="1" si="0"/>
        <v>29249224.680000003</v>
      </c>
      <c r="G27" s="16">
        <f t="shared" ca="1" si="1"/>
        <v>116966013.72</v>
      </c>
    </row>
    <row r="28" spans="2:7">
      <c r="B28" s="15" t="s">
        <v>141</v>
      </c>
      <c r="C28" s="16">
        <v>28107340.799999997</v>
      </c>
      <c r="D28" s="14">
        <v>2015</v>
      </c>
      <c r="E28" s="14" t="s">
        <v>128</v>
      </c>
      <c r="F28" s="17">
        <f t="shared" ca="1" si="0"/>
        <v>5629505.1600000001</v>
      </c>
      <c r="G28" s="16">
        <f t="shared" ca="1" si="1"/>
        <v>22477835.639999997</v>
      </c>
    </row>
    <row r="29" spans="2:7">
      <c r="B29" s="15" t="s">
        <v>142</v>
      </c>
      <c r="C29" s="16">
        <v>44533843.199999996</v>
      </c>
      <c r="D29" s="14">
        <v>2015</v>
      </c>
      <c r="E29" s="14" t="s">
        <v>128</v>
      </c>
      <c r="F29" s="17">
        <f t="shared" ca="1" si="0"/>
        <v>8916594.6399999987</v>
      </c>
      <c r="G29" s="16">
        <f t="shared" ca="1" si="1"/>
        <v>35617248.559999995</v>
      </c>
    </row>
    <row r="30" spans="2:7" ht="30">
      <c r="B30" s="15" t="s">
        <v>143</v>
      </c>
      <c r="C30" s="16">
        <v>60960345.599999994</v>
      </c>
      <c r="D30" s="14">
        <v>2015</v>
      </c>
      <c r="E30" s="14" t="s">
        <v>115</v>
      </c>
      <c r="F30" s="17">
        <f t="shared" ca="1" si="0"/>
        <v>12192209.119999999</v>
      </c>
      <c r="G30" s="16">
        <f t="shared" ca="1" si="1"/>
        <v>48768136.479999997</v>
      </c>
    </row>
    <row r="31" spans="2:7">
      <c r="B31" s="15" t="s">
        <v>144</v>
      </c>
      <c r="C31" s="16">
        <v>77386848</v>
      </c>
      <c r="D31" s="14">
        <v>2015</v>
      </c>
      <c r="E31" s="14" t="s">
        <v>115</v>
      </c>
      <c r="F31" s="17">
        <f t="shared" ca="1" si="0"/>
        <v>15501082.600000001</v>
      </c>
      <c r="G31" s="16">
        <f t="shared" ca="1" si="1"/>
        <v>61885765.399999999</v>
      </c>
    </row>
    <row r="32" spans="2:7">
      <c r="B32" s="15" t="s">
        <v>145</v>
      </c>
      <c r="C32" s="16">
        <v>93813350.399999991</v>
      </c>
      <c r="D32" s="14">
        <v>2015</v>
      </c>
      <c r="E32" s="14" t="s">
        <v>115</v>
      </c>
      <c r="F32" s="17">
        <f t="shared" ca="1" si="0"/>
        <v>18773903.079999998</v>
      </c>
      <c r="G32" s="16">
        <f t="shared" ca="1" si="1"/>
        <v>75039447.319999993</v>
      </c>
    </row>
    <row r="33" spans="2:7" ht="30">
      <c r="B33" s="15" t="s">
        <v>146</v>
      </c>
      <c r="C33" s="16">
        <v>110239852.8</v>
      </c>
      <c r="D33" s="14">
        <v>2015</v>
      </c>
      <c r="E33" s="14" t="s">
        <v>115</v>
      </c>
      <c r="F33" s="17">
        <f t="shared" ca="1" si="0"/>
        <v>22069239.560000002</v>
      </c>
      <c r="G33" s="16">
        <f t="shared" ca="1" si="1"/>
        <v>88170613.239999995</v>
      </c>
    </row>
    <row r="34" spans="2:7">
      <c r="B34" s="15" t="s">
        <v>147</v>
      </c>
      <c r="C34" s="16">
        <v>126666355.19999999</v>
      </c>
      <c r="D34" s="14">
        <v>2015</v>
      </c>
      <c r="E34" s="14" t="s">
        <v>115</v>
      </c>
      <c r="F34" s="17">
        <f t="shared" ca="1" si="0"/>
        <v>25345148.039999999</v>
      </c>
      <c r="G34" s="16">
        <f t="shared" ca="1" si="1"/>
        <v>101321207.16</v>
      </c>
    </row>
    <row r="35" spans="2:7">
      <c r="B35" s="15" t="s">
        <v>148</v>
      </c>
      <c r="C35" s="16">
        <v>143092857.59999999</v>
      </c>
      <c r="D35" s="14">
        <v>2015</v>
      </c>
      <c r="E35" s="14" t="s">
        <v>128</v>
      </c>
      <c r="F35" s="17">
        <f t="shared" ca="1" si="0"/>
        <v>28622205.52</v>
      </c>
      <c r="G35" s="16">
        <f t="shared" ca="1" si="1"/>
        <v>114470652.08</v>
      </c>
    </row>
    <row r="36" spans="2:7" ht="30">
      <c r="B36" s="15" t="s">
        <v>149</v>
      </c>
      <c r="C36" s="16">
        <v>26448576</v>
      </c>
      <c r="D36" s="14">
        <v>2015</v>
      </c>
      <c r="E36" s="14" t="s">
        <v>128</v>
      </c>
      <c r="F36" s="17">
        <f t="shared" ca="1" si="0"/>
        <v>5303392.2</v>
      </c>
      <c r="G36" s="16">
        <f t="shared" ca="1" si="1"/>
        <v>21145183.800000001</v>
      </c>
    </row>
    <row r="37" spans="2:7">
      <c r="B37" s="15" t="s">
        <v>150</v>
      </c>
      <c r="C37" s="16">
        <v>42727238.399999999</v>
      </c>
      <c r="D37" s="14">
        <v>2015</v>
      </c>
      <c r="E37" s="14" t="s">
        <v>128</v>
      </c>
      <c r="F37" s="17">
        <f t="shared" ca="1" si="0"/>
        <v>8569910.6799999997</v>
      </c>
      <c r="G37" s="16">
        <f t="shared" ca="1" si="1"/>
        <v>34157327.719999999</v>
      </c>
    </row>
    <row r="38" spans="2:7">
      <c r="B38" s="15" t="s">
        <v>151</v>
      </c>
      <c r="C38" s="16">
        <v>57675340.800000004</v>
      </c>
      <c r="D38" s="14">
        <v>2015</v>
      </c>
      <c r="E38" s="14" t="s">
        <v>128</v>
      </c>
      <c r="F38" s="17">
        <f t="shared" ca="1" si="0"/>
        <v>11552730.160000002</v>
      </c>
      <c r="G38" s="16">
        <f t="shared" ca="1" si="1"/>
        <v>46122610.640000001</v>
      </c>
    </row>
    <row r="39" spans="2:7">
      <c r="B39" s="15" t="s">
        <v>152</v>
      </c>
      <c r="C39" s="16">
        <v>74101843.200000003</v>
      </c>
      <c r="D39" s="14">
        <v>2015</v>
      </c>
      <c r="E39" s="14" t="s">
        <v>128</v>
      </c>
      <c r="F39" s="17">
        <f t="shared" ca="1" si="0"/>
        <v>14832099.640000001</v>
      </c>
      <c r="G39" s="16">
        <f t="shared" ca="1" si="1"/>
        <v>59269743.560000002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1"/>
  <sheetViews>
    <sheetView workbookViewId="0">
      <selection activeCell="B2" sqref="B2:F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153</v>
      </c>
      <c r="F2" s="20" t="s">
        <v>154</v>
      </c>
    </row>
    <row r="3" spans="2:6">
      <c r="B3" s="19" t="s">
        <v>29</v>
      </c>
      <c r="C3" s="19">
        <v>11</v>
      </c>
      <c r="D3" s="19"/>
      <c r="E3" s="21">
        <v>45030</v>
      </c>
      <c r="F3" s="21">
        <f>EDATE(E3, 24)</f>
        <v>45761</v>
      </c>
    </row>
    <row r="4" spans="2:6">
      <c r="B4" s="19" t="s">
        <v>32</v>
      </c>
      <c r="C4" s="19">
        <v>12</v>
      </c>
      <c r="D4" s="19">
        <v>2</v>
      </c>
      <c r="E4" s="21">
        <v>44758</v>
      </c>
      <c r="F4" s="21">
        <f>EDATE(E4, 24)</f>
        <v>45489</v>
      </c>
    </row>
    <row r="5" spans="2:6">
      <c r="B5" s="19" t="s">
        <v>33</v>
      </c>
      <c r="C5" s="19">
        <v>13</v>
      </c>
      <c r="D5" s="19"/>
      <c r="E5" s="21">
        <v>44758</v>
      </c>
      <c r="F5" s="21">
        <f>EDATE(E5, 24)</f>
        <v>45489</v>
      </c>
    </row>
    <row r="40" spans="2:6">
      <c r="B40" s="19" t="s">
        <v>155</v>
      </c>
      <c r="C40" s="19">
        <v>6</v>
      </c>
      <c r="D40" s="19">
        <v>1</v>
      </c>
      <c r="E40" s="21">
        <v>45549</v>
      </c>
      <c r="F40" s="21">
        <f>EDATE(E40, 24)</f>
        <v>46279</v>
      </c>
    </row>
    <row r="41" spans="2:6">
      <c r="B41" s="19" t="s">
        <v>156</v>
      </c>
      <c r="C41" s="19">
        <v>7</v>
      </c>
      <c r="D41" s="19">
        <v>2</v>
      </c>
      <c r="E41" s="21">
        <v>45550</v>
      </c>
      <c r="F41" s="21">
        <f>EDATE(E41, 24)</f>
        <v>46280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3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157</v>
      </c>
      <c r="G1" s="8" t="s">
        <v>158</v>
      </c>
      <c r="H1" s="8" t="s">
        <v>159</v>
      </c>
    </row>
    <row r="2" spans="1:8">
      <c r="A2" s="31" t="s">
        <v>98</v>
      </c>
      <c r="B2" s="27" t="s">
        <v>160</v>
      </c>
      <c r="C2" s="8">
        <v>1</v>
      </c>
      <c r="D2" s="8">
        <v>1</v>
      </c>
      <c r="E2" s="5">
        <v>1</v>
      </c>
      <c r="F2" s="3" t="s">
        <v>161</v>
      </c>
      <c r="H2" t="s">
        <v>162</v>
      </c>
    </row>
    <row r="3" spans="1:8">
      <c r="A3" s="31" t="s">
        <v>98</v>
      </c>
      <c r="B3" s="27" t="s">
        <v>14</v>
      </c>
      <c r="C3" s="8">
        <f>C2+1</f>
        <v>2</v>
      </c>
      <c r="D3" s="8">
        <v>2</v>
      </c>
      <c r="E3" s="5">
        <v>7</v>
      </c>
      <c r="F3" s="3"/>
      <c r="G3" t="s">
        <v>161</v>
      </c>
      <c r="H3" t="s">
        <v>162</v>
      </c>
    </row>
    <row r="4" spans="1:8">
      <c r="A4" s="31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13</v>
      </c>
      <c r="F4" s="3" t="s">
        <v>163</v>
      </c>
      <c r="H4" t="s">
        <v>164</v>
      </c>
    </row>
    <row r="5" spans="1:8">
      <c r="A5" s="31" t="s">
        <v>98</v>
      </c>
      <c r="B5" s="27" t="s">
        <v>18</v>
      </c>
      <c r="C5" s="8">
        <f t="shared" si="0"/>
        <v>4</v>
      </c>
      <c r="D5" s="8">
        <v>4</v>
      </c>
      <c r="E5" s="5">
        <v>10</v>
      </c>
      <c r="F5" s="3" t="s">
        <v>161</v>
      </c>
      <c r="H5" t="s">
        <v>165</v>
      </c>
    </row>
    <row r="6" spans="1:8">
      <c r="A6" s="31" t="s">
        <v>98</v>
      </c>
      <c r="B6" s="27" t="s">
        <v>19</v>
      </c>
      <c r="C6" s="8">
        <f t="shared" si="0"/>
        <v>5</v>
      </c>
      <c r="D6" s="8">
        <v>5</v>
      </c>
      <c r="E6" s="5">
        <v>15</v>
      </c>
      <c r="F6" s="3" t="s">
        <v>163</v>
      </c>
      <c r="H6" t="s">
        <v>164</v>
      </c>
    </row>
    <row r="7" spans="1:8">
      <c r="A7" s="31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7</v>
      </c>
      <c r="F7" s="3" t="s">
        <v>166</v>
      </c>
      <c r="H7" t="s">
        <v>165</v>
      </c>
    </row>
    <row r="8" spans="1:8">
      <c r="A8" s="31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10</v>
      </c>
      <c r="F8" s="3" t="s">
        <v>161</v>
      </c>
      <c r="H8" t="s">
        <v>167</v>
      </c>
    </row>
    <row r="9" spans="1:8">
      <c r="A9" s="31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12</v>
      </c>
      <c r="F9" s="3" t="s">
        <v>161</v>
      </c>
      <c r="H9" t="s">
        <v>165</v>
      </c>
    </row>
    <row r="10" spans="1:8">
      <c r="A10" s="31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11</v>
      </c>
      <c r="F10" s="3" t="s">
        <v>161</v>
      </c>
      <c r="H10" t="s">
        <v>165</v>
      </c>
    </row>
    <row r="11" spans="1:8">
      <c r="A11" s="31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12</v>
      </c>
      <c r="F11" s="3" t="s">
        <v>166</v>
      </c>
      <c r="H11" t="s">
        <v>165</v>
      </c>
    </row>
    <row r="12" spans="1:8">
      <c r="A12" s="31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7</v>
      </c>
      <c r="F12" s="3" t="s">
        <v>168</v>
      </c>
    </row>
    <row r="13" spans="1:8">
      <c r="A13" s="31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5</v>
      </c>
      <c r="F13" s="3" t="s">
        <v>161</v>
      </c>
      <c r="H13" t="s">
        <v>162</v>
      </c>
    </row>
    <row r="14" spans="1:8">
      <c r="A14" s="31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13</v>
      </c>
      <c r="F14" s="3" t="s">
        <v>169</v>
      </c>
    </row>
    <row r="15" spans="1:8">
      <c r="A15" s="31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169</v>
      </c>
    </row>
    <row r="16" spans="1:8">
      <c r="A16" s="31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14</v>
      </c>
      <c r="F16" s="3" t="s">
        <v>168</v>
      </c>
    </row>
    <row r="17" spans="1:8">
      <c r="A17" s="31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10</v>
      </c>
      <c r="F17" s="3" t="s">
        <v>161</v>
      </c>
      <c r="H17" t="s">
        <v>162</v>
      </c>
    </row>
    <row r="18" spans="1:8">
      <c r="A18" s="31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8</v>
      </c>
      <c r="F18" s="3" t="s">
        <v>168</v>
      </c>
    </row>
    <row r="19" spans="1:8">
      <c r="A19" s="31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8</v>
      </c>
      <c r="F19" s="3" t="s">
        <v>170</v>
      </c>
    </row>
    <row r="20" spans="1:8">
      <c r="A20" s="31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12</v>
      </c>
      <c r="F20" s="3" t="s">
        <v>171</v>
      </c>
    </row>
    <row r="21" spans="1:8">
      <c r="A21" s="31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172</v>
      </c>
    </row>
    <row r="22" spans="1:8">
      <c r="A22" s="31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3</v>
      </c>
      <c r="F22" s="3" t="s">
        <v>168</v>
      </c>
    </row>
    <row r="23" spans="1:8">
      <c r="A23" s="31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6</v>
      </c>
      <c r="F23" s="3" t="s">
        <v>161</v>
      </c>
    </row>
    <row r="24" spans="1:8">
      <c r="A24" s="31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14</v>
      </c>
      <c r="F24" s="3" t="s">
        <v>168</v>
      </c>
    </row>
    <row r="25" spans="1:8">
      <c r="A25" s="31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173</v>
      </c>
    </row>
    <row r="26" spans="1:8">
      <c r="A26" s="31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13</v>
      </c>
      <c r="F26" s="3" t="s">
        <v>169</v>
      </c>
    </row>
    <row r="27" spans="1:8">
      <c r="A27" s="31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5</v>
      </c>
      <c r="F27" s="3" t="s">
        <v>168</v>
      </c>
    </row>
    <row r="28" spans="1:8">
      <c r="A28" s="31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6</v>
      </c>
      <c r="F28" s="3" t="s">
        <v>161</v>
      </c>
      <c r="H28" t="s">
        <v>165</v>
      </c>
    </row>
    <row r="29" spans="1:8">
      <c r="A29" s="31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11</v>
      </c>
      <c r="F29" s="3" t="s">
        <v>161</v>
      </c>
      <c r="H29" t="s">
        <v>165</v>
      </c>
    </row>
    <row r="30" spans="1:8">
      <c r="A30" s="31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11</v>
      </c>
      <c r="F30" s="3" t="s">
        <v>169</v>
      </c>
    </row>
    <row r="31" spans="1:8">
      <c r="A31" s="31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14</v>
      </c>
      <c r="F31" s="3" t="s">
        <v>161</v>
      </c>
    </row>
    <row r="32" spans="1:8">
      <c r="A32" s="31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169</v>
      </c>
    </row>
    <row r="33" spans="1:8">
      <c r="A33" s="31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161</v>
      </c>
      <c r="H33" t="s">
        <v>162</v>
      </c>
    </row>
    <row r="34" spans="1:8">
      <c r="A34" s="31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14</v>
      </c>
      <c r="F34" s="3" t="s">
        <v>161</v>
      </c>
      <c r="H34" t="s">
        <v>162</v>
      </c>
    </row>
    <row r="35" spans="1:8">
      <c r="A35" s="31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15</v>
      </c>
      <c r="F35" s="3" t="s">
        <v>161</v>
      </c>
      <c r="H35" t="s">
        <v>162</v>
      </c>
    </row>
    <row r="36" spans="1:8">
      <c r="A36" s="31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161</v>
      </c>
      <c r="H36" t="s">
        <v>165</v>
      </c>
    </row>
    <row r="37" spans="1:8">
      <c r="A37" s="31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10</v>
      </c>
      <c r="F37" s="3" t="s">
        <v>161</v>
      </c>
    </row>
    <row r="38" spans="1:8">
      <c r="A38" s="31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8</v>
      </c>
      <c r="F38" s="3" t="s">
        <v>168</v>
      </c>
    </row>
    <row r="39" spans="1:8">
      <c r="A39" s="31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10</v>
      </c>
      <c r="F39" s="3" t="s">
        <v>161</v>
      </c>
    </row>
    <row r="40" spans="1:8">
      <c r="A40" s="31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13</v>
      </c>
      <c r="F40" s="3" t="s">
        <v>161</v>
      </c>
      <c r="H40" t="s">
        <v>165</v>
      </c>
    </row>
    <row r="41" spans="1:8">
      <c r="A41" s="31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11</v>
      </c>
      <c r="F41" s="3" t="s">
        <v>161</v>
      </c>
      <c r="H41" t="s">
        <v>165</v>
      </c>
    </row>
    <row r="42" spans="1:8">
      <c r="A42" s="31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4</v>
      </c>
      <c r="F42" s="3" t="s">
        <v>169</v>
      </c>
    </row>
    <row r="43" spans="1:8">
      <c r="A43" s="31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7</v>
      </c>
      <c r="F43" s="3" t="s">
        <v>168</v>
      </c>
    </row>
    <row r="44" spans="1:8">
      <c r="A44" s="31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12</v>
      </c>
      <c r="F44" s="3" t="s">
        <v>171</v>
      </c>
    </row>
    <row r="45" spans="1:8">
      <c r="A45" s="31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161</v>
      </c>
    </row>
    <row r="46" spans="1:8">
      <c r="A46" s="31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15</v>
      </c>
      <c r="F46" s="3" t="s">
        <v>168</v>
      </c>
    </row>
    <row r="47" spans="1:8">
      <c r="A47" s="31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2</v>
      </c>
      <c r="F47" s="3" t="s">
        <v>171</v>
      </c>
    </row>
    <row r="48" spans="1:8">
      <c r="A48" s="31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8</v>
      </c>
      <c r="F48" s="3" t="s">
        <v>174</v>
      </c>
    </row>
    <row r="49" spans="1:6">
      <c r="A49" s="31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11</v>
      </c>
      <c r="F49" s="3" t="s">
        <v>168</v>
      </c>
    </row>
    <row r="50" spans="1:6">
      <c r="A50" s="31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11</v>
      </c>
      <c r="F50" s="3" t="s">
        <v>170</v>
      </c>
    </row>
    <row r="51" spans="1:6">
      <c r="A51" s="31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11</v>
      </c>
      <c r="F51" s="3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I25"/>
  <sheetViews>
    <sheetView workbookViewId="0">
      <selection activeCell="I1" sqref="I1"/>
    </sheetView>
  </sheetViews>
  <sheetFormatPr defaultRowHeight="15"/>
  <sheetData>
    <row r="1" spans="1:9" ht="30">
      <c r="A1" s="23" t="s">
        <v>175</v>
      </c>
      <c r="B1" s="23" t="s">
        <v>176</v>
      </c>
      <c r="C1" s="23" t="s">
        <v>177</v>
      </c>
      <c r="D1" s="23" t="s">
        <v>178</v>
      </c>
      <c r="E1" s="24" t="s">
        <v>179</v>
      </c>
      <c r="I1" s="23" t="s">
        <v>180</v>
      </c>
    </row>
    <row r="2" spans="1:9">
      <c r="A2" t="s">
        <v>181</v>
      </c>
      <c r="B2" t="s">
        <v>182</v>
      </c>
      <c r="C2" t="s">
        <v>181</v>
      </c>
      <c r="D2">
        <v>21</v>
      </c>
      <c r="E2">
        <v>1</v>
      </c>
      <c r="H2" t="s">
        <v>182</v>
      </c>
      <c r="I2" t="s">
        <v>183</v>
      </c>
    </row>
    <row r="3" spans="1:9">
      <c r="A3" t="s">
        <v>184</v>
      </c>
      <c r="B3" t="s">
        <v>185</v>
      </c>
      <c r="C3" t="s">
        <v>184</v>
      </c>
      <c r="D3">
        <v>20</v>
      </c>
      <c r="E3">
        <v>2</v>
      </c>
      <c r="H3" t="s">
        <v>185</v>
      </c>
      <c r="I3" t="s">
        <v>186</v>
      </c>
    </row>
    <row r="4" spans="1:9">
      <c r="A4" t="s">
        <v>173</v>
      </c>
      <c r="B4" t="s">
        <v>187</v>
      </c>
      <c r="C4" t="s">
        <v>173</v>
      </c>
      <c r="D4">
        <v>19</v>
      </c>
      <c r="E4">
        <v>3</v>
      </c>
      <c r="H4" t="s">
        <v>187</v>
      </c>
      <c r="I4" t="s">
        <v>188</v>
      </c>
    </row>
    <row r="5" spans="1:9">
      <c r="A5" t="s">
        <v>163</v>
      </c>
      <c r="B5" t="s">
        <v>164</v>
      </c>
      <c r="C5" t="s">
        <v>163</v>
      </c>
      <c r="D5">
        <v>18</v>
      </c>
      <c r="E5">
        <v>4</v>
      </c>
      <c r="H5" t="s">
        <v>164</v>
      </c>
      <c r="I5" t="s">
        <v>189</v>
      </c>
    </row>
    <row r="6" spans="1:9">
      <c r="A6" t="s">
        <v>166</v>
      </c>
      <c r="B6" t="s">
        <v>165</v>
      </c>
      <c r="C6" t="s">
        <v>166</v>
      </c>
      <c r="D6">
        <v>17</v>
      </c>
      <c r="E6">
        <v>5</v>
      </c>
      <c r="H6" t="s">
        <v>165</v>
      </c>
      <c r="I6" t="s">
        <v>190</v>
      </c>
    </row>
    <row r="7" spans="1:9">
      <c r="A7" t="s">
        <v>161</v>
      </c>
      <c r="B7" t="s">
        <v>162</v>
      </c>
      <c r="C7" t="s">
        <v>161</v>
      </c>
      <c r="D7">
        <v>16</v>
      </c>
      <c r="E7">
        <v>6</v>
      </c>
      <c r="H7" t="s">
        <v>162</v>
      </c>
      <c r="I7" t="s">
        <v>191</v>
      </c>
    </row>
    <row r="8" spans="1:9">
      <c r="A8" t="s">
        <v>170</v>
      </c>
      <c r="B8" t="s">
        <v>167</v>
      </c>
      <c r="C8" t="s">
        <v>170</v>
      </c>
      <c r="D8">
        <v>15</v>
      </c>
      <c r="E8">
        <v>7</v>
      </c>
      <c r="H8" t="s">
        <v>167</v>
      </c>
      <c r="I8" t="s">
        <v>192</v>
      </c>
    </row>
    <row r="9" spans="1:9">
      <c r="A9" t="s">
        <v>169</v>
      </c>
      <c r="B9" t="s">
        <v>193</v>
      </c>
      <c r="C9" t="s">
        <v>169</v>
      </c>
      <c r="D9">
        <v>14</v>
      </c>
      <c r="E9">
        <v>8</v>
      </c>
      <c r="H9" t="s">
        <v>193</v>
      </c>
      <c r="I9" t="s">
        <v>194</v>
      </c>
    </row>
    <row r="10" spans="1:9">
      <c r="A10" t="s">
        <v>168</v>
      </c>
      <c r="B10" t="s">
        <v>195</v>
      </c>
      <c r="C10" t="s">
        <v>168</v>
      </c>
      <c r="D10">
        <v>13</v>
      </c>
      <c r="E10">
        <v>9</v>
      </c>
      <c r="H10" t="s">
        <v>195</v>
      </c>
      <c r="I10" t="s">
        <v>196</v>
      </c>
    </row>
    <row r="11" spans="1:9">
      <c r="A11" t="s">
        <v>197</v>
      </c>
      <c r="B11" t="s">
        <v>198</v>
      </c>
      <c r="C11" t="s">
        <v>197</v>
      </c>
      <c r="D11">
        <v>12</v>
      </c>
      <c r="E11">
        <v>10</v>
      </c>
      <c r="H11" t="s">
        <v>198</v>
      </c>
      <c r="I11" t="s">
        <v>199</v>
      </c>
    </row>
    <row r="12" spans="1:9">
      <c r="A12" t="s">
        <v>174</v>
      </c>
      <c r="B12" t="s">
        <v>200</v>
      </c>
      <c r="C12" t="s">
        <v>174</v>
      </c>
      <c r="D12">
        <v>11</v>
      </c>
      <c r="E12">
        <v>11</v>
      </c>
      <c r="H12" t="s">
        <v>200</v>
      </c>
      <c r="I12" t="s">
        <v>201</v>
      </c>
    </row>
    <row r="13" spans="1:9">
      <c r="A13" t="s">
        <v>202</v>
      </c>
      <c r="B13" t="s">
        <v>203</v>
      </c>
      <c r="C13" t="s">
        <v>202</v>
      </c>
      <c r="D13">
        <v>10</v>
      </c>
      <c r="E13">
        <v>12</v>
      </c>
      <c r="H13" t="s">
        <v>203</v>
      </c>
      <c r="I13" t="s">
        <v>204</v>
      </c>
    </row>
    <row r="14" spans="1:9">
      <c r="A14" t="s">
        <v>205</v>
      </c>
      <c r="B14" t="s">
        <v>206</v>
      </c>
      <c r="C14" t="s">
        <v>205</v>
      </c>
      <c r="D14">
        <v>9</v>
      </c>
      <c r="E14">
        <v>13</v>
      </c>
      <c r="H14" t="s">
        <v>206</v>
      </c>
      <c r="I14" t="s">
        <v>207</v>
      </c>
    </row>
    <row r="15" spans="1:9">
      <c r="A15" t="s">
        <v>172</v>
      </c>
      <c r="B15" t="s">
        <v>208</v>
      </c>
      <c r="C15" t="s">
        <v>172</v>
      </c>
      <c r="D15">
        <v>8</v>
      </c>
      <c r="E15">
        <v>14</v>
      </c>
      <c r="H15" t="s">
        <v>208</v>
      </c>
      <c r="I15" t="s">
        <v>209</v>
      </c>
    </row>
    <row r="16" spans="1:9">
      <c r="A16" t="s">
        <v>210</v>
      </c>
      <c r="B16" t="s">
        <v>211</v>
      </c>
      <c r="C16" t="s">
        <v>210</v>
      </c>
      <c r="D16">
        <v>7</v>
      </c>
      <c r="E16">
        <v>15</v>
      </c>
      <c r="H16" t="s">
        <v>211</v>
      </c>
      <c r="I16" t="s">
        <v>212</v>
      </c>
    </row>
    <row r="17" spans="1:9">
      <c r="A17" t="s">
        <v>213</v>
      </c>
      <c r="B17" t="s">
        <v>214</v>
      </c>
      <c r="C17" t="s">
        <v>213</v>
      </c>
      <c r="D17">
        <v>6</v>
      </c>
      <c r="E17">
        <v>16</v>
      </c>
      <c r="H17" t="s">
        <v>214</v>
      </c>
      <c r="I17" t="s">
        <v>215</v>
      </c>
    </row>
    <row r="18" spans="1:9">
      <c r="A18" t="s">
        <v>216</v>
      </c>
      <c r="B18" t="s">
        <v>217</v>
      </c>
      <c r="C18" t="s">
        <v>216</v>
      </c>
      <c r="D18">
        <v>5</v>
      </c>
      <c r="E18">
        <v>17</v>
      </c>
      <c r="H18" t="s">
        <v>217</v>
      </c>
      <c r="I18" t="s">
        <v>218</v>
      </c>
    </row>
    <row r="19" spans="1:9">
      <c r="A19" t="s">
        <v>219</v>
      </c>
      <c r="B19" t="s">
        <v>220</v>
      </c>
      <c r="C19" t="s">
        <v>219</v>
      </c>
      <c r="D19">
        <v>4</v>
      </c>
      <c r="E19">
        <v>17</v>
      </c>
      <c r="H19" t="s">
        <v>220</v>
      </c>
      <c r="I19" t="s">
        <v>221</v>
      </c>
    </row>
    <row r="20" spans="1:9">
      <c r="A20" t="s">
        <v>222</v>
      </c>
      <c r="B20" t="s">
        <v>223</v>
      </c>
      <c r="C20" t="s">
        <v>222</v>
      </c>
      <c r="D20">
        <v>3</v>
      </c>
      <c r="E20">
        <v>17</v>
      </c>
      <c r="H20" t="s">
        <v>223</v>
      </c>
      <c r="I20" t="s">
        <v>224</v>
      </c>
    </row>
    <row r="21" spans="1:9">
      <c r="A21" t="s">
        <v>225</v>
      </c>
      <c r="B21" t="s">
        <v>226</v>
      </c>
      <c r="C21" t="s">
        <v>225</v>
      </c>
      <c r="D21">
        <v>2</v>
      </c>
      <c r="E21">
        <v>17</v>
      </c>
      <c r="H21" t="s">
        <v>226</v>
      </c>
      <c r="I21" t="s">
        <v>227</v>
      </c>
    </row>
    <row r="22" spans="1:9">
      <c r="C22" t="s">
        <v>228</v>
      </c>
      <c r="D22">
        <v>2</v>
      </c>
      <c r="E22">
        <v>17</v>
      </c>
      <c r="H22" t="s">
        <v>228</v>
      </c>
      <c r="I22" t="s">
        <v>227</v>
      </c>
    </row>
    <row r="23" spans="1:9">
      <c r="A23" t="s">
        <v>229</v>
      </c>
      <c r="B23" t="s">
        <v>228</v>
      </c>
      <c r="C23" t="s">
        <v>230</v>
      </c>
      <c r="D23">
        <v>1</v>
      </c>
    </row>
    <row r="24" spans="1:9">
      <c r="A24" t="s">
        <v>231</v>
      </c>
      <c r="C24" t="s">
        <v>232</v>
      </c>
      <c r="D24">
        <v>1</v>
      </c>
    </row>
    <row r="25" spans="1:9">
      <c r="C25" t="s">
        <v>231</v>
      </c>
      <c r="D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2025-05-01T04:16:08Z</dcterms:modified>
  <cp:category/>
  <cp:contentStatus/>
</cp:coreProperties>
</file>