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40" documentId="13_ncr:1_{12FA603B-38F0-4099-8E62-4CD6508E45A1}" xr6:coauthVersionLast="47" xr6:coauthVersionMax="47" xr10:uidLastSave="{0C3D2FC7-F1EC-43A2-8744-344990D8BB68}"/>
  <bookViews>
    <workbookView xWindow="-120" yWindow="-120" windowWidth="20730" windowHeight="11040" firstSheet="7" activeTab="7" xr2:uid="{00000000-000D-0000-FFFF-FFFF00000000}"/>
  </bookViews>
  <sheets>
    <sheet name="Collateral Types" sheetId="12" r:id="rId1"/>
    <sheet name="CUSTOMER" sheetId="6" r:id="rId2"/>
    <sheet name="fact risk" sheetId="1" r:id="rId3"/>
    <sheet name="Fact writeen-off" sheetId="8" r:id="rId4"/>
    <sheet name="fact restructred" sheetId="10" r:id="rId5"/>
    <sheet name="rating" sheetId="5" r:id="rId6"/>
    <sheet name="Rating and PDS&amp;P_x0009_Moody's_x0009_Fitch_x0009_" sheetId="11" r:id="rId7"/>
    <sheet name="Risk Limit" sheetId="13" r:id="rId8"/>
    <sheet name="STAGING" sheetId="7" r:id="rId9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F44" i="10"/>
  <c r="F43" i="10"/>
  <c r="F3" i="10"/>
  <c r="F4" i="10"/>
  <c r="F5" i="10"/>
  <c r="F6" i="10"/>
  <c r="F7" i="10"/>
  <c r="F8" i="10"/>
  <c r="F3" i="8"/>
  <c r="X41" i="1"/>
  <c r="T5" i="1"/>
  <c r="T6" i="1"/>
  <c r="T7" i="1"/>
  <c r="T8" i="1"/>
  <c r="T9" i="1"/>
  <c r="T11" i="1"/>
  <c r="T13" i="1"/>
  <c r="T15" i="1"/>
  <c r="T16" i="1"/>
  <c r="T17" i="1"/>
  <c r="T19" i="1"/>
  <c r="T21" i="1"/>
  <c r="T22" i="1"/>
  <c r="T23" i="1"/>
  <c r="T24" i="1"/>
  <c r="T25" i="1"/>
  <c r="T27" i="1"/>
  <c r="T28" i="1"/>
  <c r="T30" i="1"/>
  <c r="T31" i="1"/>
  <c r="T32" i="1"/>
  <c r="T33" i="1"/>
  <c r="T35" i="1"/>
  <c r="T36" i="1"/>
  <c r="T38" i="1"/>
  <c r="T39" i="1"/>
  <c r="T40" i="1"/>
  <c r="T41" i="1"/>
  <c r="T43" i="1"/>
  <c r="T44" i="1"/>
  <c r="T45" i="1"/>
  <c r="T46" i="1"/>
  <c r="T47" i="1"/>
  <c r="T48" i="1"/>
  <c r="T49" i="1"/>
  <c r="T51" i="1"/>
  <c r="T4" i="1"/>
  <c r="T10" i="1"/>
  <c r="T14" i="1"/>
  <c r="T18" i="1"/>
  <c r="T20" i="1"/>
  <c r="T29" i="1"/>
  <c r="T34" i="1"/>
  <c r="T37" i="1"/>
  <c r="T42" i="1"/>
  <c r="T50" i="1"/>
  <c r="T3" i="1"/>
  <c r="T26" i="1"/>
  <c r="U26" i="1"/>
  <c r="U18" i="1"/>
  <c r="T12" i="1"/>
  <c r="T2" i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G3" i="8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<sst xmlns="http://schemas.openxmlformats.org/spreadsheetml/2006/main" count="827" uniqueCount="235">
  <si>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</si>
  <si>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</si>
  <si>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</si>
  <si>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</si>
  <si>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</si>
  <si>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</si>
  <si>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</si>
  <si>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</si>
  <si>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</si>
  <si>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</si>
  <si>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</si>
  <si>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</si>
  <si>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</si>
  <si>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</si>
  <si>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</si>
  <si>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</si>
  <si>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</si>
  <si>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</si>
  <si>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</si>
  <si>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</si>
  <si>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</si>
  <si>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</si>
  <si>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</si>
  <si>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</si>
  <si>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</si>
  <si>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</si>
  <si>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</si>
  <si>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</si>
  <si>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</si>
  <si>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</si>
  <si>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</si>
  <si>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</si>
  <si>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</si>
  <si>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</si>
  <si>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</si>
  <si>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</si>
  <si>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</si>
  <si>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</si>
  <si>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</si>
  <si>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</si>
  <si>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</si>
  <si>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</si>
  <si>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</si>
  <si>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</si>
  <si>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</si>
  <si>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</si>
  <si>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</si>
  <si>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</si>
  <si>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</si>
  <si>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</si>
  <si>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</si>
  <si>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</si>
  <si>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</si>
  <si>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</si>
  <si>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</si>
  <si>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</si>
  <si>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</si>
  <si>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</si>
  <si>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</si>
  <si>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</si>
  <si>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</si>
  <si>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</si>
  <si>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</si>
  <si>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</si>
  <si>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</si>
  <si>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</si>
  <si>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</si>
  <si>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</si>
  <si>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</si>
  <si>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</si>
  <si>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</si>
  <si>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</si>
  <si>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</si>
  <si>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</si>
  <si>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</si>
  <si>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</si>
  <si>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</si>
  <si>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</si>
  <si>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</si>
  <si>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</si>
  <si>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</si>
  <si>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</si>
  <si>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</si>
  <si>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</si>
  <si>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</si>
  <si>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</si>
  <si>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</si>
  <si>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</si>
  <si>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</si>
  <si>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</si>
  <si>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</si>
  <si>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</si>
  <si>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</si>
  <si>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</si>
  <si>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</si>
  <si>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</si>
  <si>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</si>
  <si>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</si>
  <si>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31/12/2024</t>
  </si>
  <si>
    <t/>
  </si>
  <si>
    <t>3D</t>
  </si>
  <si>
    <t>3E</t>
  </si>
  <si>
    <t>3C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</si>
  <si>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</si>
  <si>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</si>
  <si>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</si>
  <si>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</si>
  <si>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</si>
  <si>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</si>
  <si>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</si>
  <si>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</si>
  <si>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</si>
  <si>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</si>
  <si>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</si>
  <si>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</si>
  <si>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</si>
  <si>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</si>
  <si>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</si>
  <si>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</si>
  <si>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</si>
  <si>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</si>
  <si>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</si>
  <si>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</si>
  <si>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</si>
  <si>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</si>
  <si>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</si>
  <si>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</si>
  <si>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</si>
  <si>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</si>
  <si>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</si>
  <si>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</si>
  <si>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</si>
  <si>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</si>
  <si>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</si>
  <si>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</si>
  <si>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</si>
  <si>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</si>
  <si>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</si>
  <si>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</si>
  <si>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</si>
  <si>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</si>
  <si>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</si>
  <si>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</si>
  <si>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</si>
  <si>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</si>
  <si>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</si>
  <si>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</si>
  <si>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</si>
  <si>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</si>
  <si>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</si>
  <si>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</si>
  <si>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</si>
  <si>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</si>
  <si>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</si>
  <si>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</si>
  <si>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</si>
  <si>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</si>
  <si>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</si>
  <si>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</si>
  <si>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</si>
  <si>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</si>
  <si>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</si>
  <si>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</si>
  <si>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</si>
  <si>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</si>
  <si>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</si>
  <si>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</si>
  <si>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</si>
  <si>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</si>
  <si>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</si>
  <si>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</si>
  <si>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</si>
  <si>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</si>
  <si>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</si>
  <si>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</si>
  <si>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</si>
  <si>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</si>
  <si>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</si>
  <si>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</si>
  <si>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</si>
  <si>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0.0020%</t>
  </si>
  <si>
    <t>AA+</t>
  </si>
  <si>
    <t>Aa1</t>
  </si>
  <si>
    <t>0.0232%</t>
  </si>
  <si>
    <t>Aa2</t>
  </si>
  <si>
    <t>0.0518%</t>
  </si>
  <si>
    <t>0.1112%</t>
  </si>
  <si>
    <t>0.2080%</t>
  </si>
  <si>
    <t>0.3796%</t>
  </si>
  <si>
    <t>0.5940%</t>
  </si>
  <si>
    <t>Baa1</t>
  </si>
  <si>
    <t>0.9130%</t>
  </si>
  <si>
    <t>Baa2</t>
  </si>
  <si>
    <t>1.3200%</t>
  </si>
  <si>
    <t>BBB-</t>
  </si>
  <si>
    <t>Baa3</t>
  </si>
  <si>
    <t>2.6180%</t>
  </si>
  <si>
    <t>Ba1</t>
  </si>
  <si>
    <t>4.6200%</t>
  </si>
  <si>
    <t>BB</t>
  </si>
  <si>
    <t>Ba2</t>
  </si>
  <si>
    <t>7.4800%</t>
  </si>
  <si>
    <t>BB-</t>
  </si>
  <si>
    <t>Ba3</t>
  </si>
  <si>
    <t>10.7690%</t>
  </si>
  <si>
    <t>B1</t>
  </si>
  <si>
    <t>15.2350%</t>
  </si>
  <si>
    <t>B</t>
  </si>
  <si>
    <t>B2</t>
  </si>
  <si>
    <t>19.9420%</t>
  </si>
  <si>
    <t>B-</t>
  </si>
  <si>
    <t>B3</t>
  </si>
  <si>
    <t>26.4440%</t>
  </si>
  <si>
    <t>CCC+</t>
  </si>
  <si>
    <t>Caa1</t>
  </si>
  <si>
    <t>35.7268%</t>
  </si>
  <si>
    <t>CCC</t>
  </si>
  <si>
    <t>Caa2</t>
  </si>
  <si>
    <t>48.2680%</t>
  </si>
  <si>
    <t>CCC-</t>
  </si>
  <si>
    <t>Caa3</t>
  </si>
  <si>
    <t>72.8662%</t>
  </si>
  <si>
    <t>CC</t>
  </si>
  <si>
    <t>Ca</t>
  </si>
  <si>
    <t>100.0000%</t>
  </si>
  <si>
    <t>C</t>
  </si>
  <si>
    <t>SD</t>
  </si>
  <si>
    <t>DDD</t>
  </si>
  <si>
    <t>D</t>
  </si>
  <si>
    <t>DD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</si>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</sst>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P1" workbookViewId="0">
      <selection activeCell="Y1" sqref="Y1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101578668</v>
      </c>
      <c r="F2" s="6">
        <f t="shared" ref="F2:F33" si="1">M2+O2</f>
        <v>217117.64184</v>
      </c>
      <c r="G2" s="7">
        <f>F2/E2</f>
        <v>2.1374334406511412E-3</v>
      </c>
      <c r="H2" s="5">
        <v>1</v>
      </c>
      <c r="I2" s="5">
        <v>3</v>
      </c>
      <c r="J2" s="5">
        <v>48</v>
      </c>
      <c r="K2" s="12">
        <f>E2/60</f>
        <v>1692977.8</v>
      </c>
      <c r="L2" s="4">
        <v>12435219</v>
      </c>
      <c r="M2" s="4">
        <v>106110.65424</v>
      </c>
      <c r="N2" s="4">
        <v>89143449</v>
      </c>
      <c r="O2" s="4">
        <v>111006.98759999999</v>
      </c>
      <c r="P2" s="2">
        <v>12684923</v>
      </c>
      <c r="Q2" s="1" t="s">
        <v>99</v>
      </c>
      <c r="R2" s="1" t="s">
        <v>99</v>
      </c>
      <c r="S2" s="2">
        <v>89013536</v>
      </c>
      <c r="T2" s="2">
        <f t="shared" ref="T2:T33" si="2">SUM(P2:S2)</f>
        <v>101698459</v>
      </c>
      <c r="U2" s="9">
        <f t="shared" ref="U2:U33" si="3">P2*50%</f>
        <v>6342461.5</v>
      </c>
      <c r="V2" s="9">
        <f t="shared" ref="V2:V33" si="4">Q3</f>
        <v>98768612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105111073.5</v>
      </c>
      <c r="Z2" s="10">
        <f t="shared" ref="Z2:Z33" si="7">Y2/E2</f>
        <v>1.0347750720653277</v>
      </c>
      <c r="AA2" s="4">
        <f t="shared" ref="AA2:AA33" si="8">IF(E2*$AA$1-F2&gt;0,E2*$AA$1-F2,0)</f>
        <v>6893389.118160001</v>
      </c>
      <c r="AB2" s="4">
        <f t="shared" ref="AB2:AB33" si="9">IF(E2*$AB$1-F2&gt;0,E2*$AB$1-F2,0)</f>
        <v>20098615.958160002</v>
      </c>
      <c r="AC2" s="4">
        <f t="shared" ref="AC2:AC33" si="10">IF(E2*$AC$1-F2&gt;0,E2*$AC$1-F2,0)</f>
        <v>50572216.358159997</v>
      </c>
      <c r="AD2" s="4">
        <f t="shared" ref="AD2:AD33" si="11">IF(E2*$AD$1-F2&gt;0,E2*$AD$1-F2,0)</f>
        <v>101361550.35816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119967130</v>
      </c>
      <c r="F3" s="6">
        <f t="shared" si="1"/>
        <v>6081551.8500000006</v>
      </c>
      <c r="G3" s="7">
        <f t="shared" ref="G3:G51" si="12">F3/E3</f>
        <v>5.0693484540307004E-2</v>
      </c>
      <c r="H3" s="5">
        <v>1</v>
      </c>
      <c r="I3" s="5">
        <v>7</v>
      </c>
      <c r="J3" s="5">
        <v>83</v>
      </c>
      <c r="K3" s="12">
        <f>E3/60</f>
        <v>1999452.1666666667</v>
      </c>
      <c r="L3" s="4">
        <v>98830667</v>
      </c>
      <c r="M3" s="4">
        <v>5020428.6000000006</v>
      </c>
      <c r="N3" s="4">
        <v>21136463</v>
      </c>
      <c r="O3" s="4">
        <v>1061123.25</v>
      </c>
      <c r="P3" s="2">
        <v>24931455</v>
      </c>
      <c r="Q3" s="22">
        <v>98768612</v>
      </c>
      <c r="R3" s="1" t="s">
        <v>99</v>
      </c>
      <c r="S3" s="1" t="s">
        <v>99</v>
      </c>
      <c r="T3" s="2">
        <f t="shared" si="2"/>
        <v>123700067</v>
      </c>
      <c r="U3" s="9">
        <f t="shared" si="3"/>
        <v>12465727.5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12465727.5</v>
      </c>
      <c r="Z3" s="10">
        <f t="shared" si="7"/>
        <v>0.10390952505073682</v>
      </c>
      <c r="AA3" s="4">
        <f t="shared" si="8"/>
        <v>2316147.2500000009</v>
      </c>
      <c r="AB3" s="4">
        <f t="shared" si="9"/>
        <v>17911874.149999999</v>
      </c>
      <c r="AC3" s="4">
        <f t="shared" si="10"/>
        <v>53902013.149999999</v>
      </c>
      <c r="AD3" s="4">
        <f t="shared" si="11"/>
        <v>113885578.15000001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113729724</v>
      </c>
      <c r="F4" s="6">
        <f t="shared" si="1"/>
        <v>28367357.200000003</v>
      </c>
      <c r="G4" s="7">
        <f t="shared" si="12"/>
        <v>0.24942782064607844</v>
      </c>
      <c r="H4" s="5">
        <v>2</v>
      </c>
      <c r="I4" s="5">
        <v>10</v>
      </c>
      <c r="J4" s="5">
        <v>112</v>
      </c>
      <c r="K4" s="12">
        <f>E4/60</f>
        <v>1895495.4</v>
      </c>
      <c r="L4" s="4">
        <v>23545121</v>
      </c>
      <c r="M4" s="4">
        <v>13860953.24</v>
      </c>
      <c r="N4" s="4">
        <v>90184603</v>
      </c>
      <c r="O4" s="4">
        <v>14506403.960000001</v>
      </c>
      <c r="P4" s="1" t="s">
        <v>99</v>
      </c>
      <c r="Q4" s="2" t="s">
        <v>99</v>
      </c>
      <c r="R4" s="1" t="s">
        <v>99</v>
      </c>
      <c r="S4" s="2">
        <v>90126101</v>
      </c>
      <c r="T4" s="2">
        <f t="shared" si="2"/>
        <v>90126101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28497504.799999997</v>
      </c>
      <c r="AD4" s="4">
        <f t="shared" si="11"/>
        <v>85362366.799999997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98787868</v>
      </c>
      <c r="F5" s="6">
        <f t="shared" si="1"/>
        <v>44518339.75</v>
      </c>
      <c r="G5" s="7">
        <f t="shared" si="12"/>
        <v>0.4506458196870895</v>
      </c>
      <c r="H5" s="5" t="s">
        <v>100</v>
      </c>
      <c r="I5" s="5">
        <v>12</v>
      </c>
      <c r="J5" s="5">
        <v>132</v>
      </c>
      <c r="K5" s="12">
        <v>0</v>
      </c>
      <c r="L5" s="4">
        <v>87672666</v>
      </c>
      <c r="M5" s="4">
        <v>39519221.450000003</v>
      </c>
      <c r="N5" s="4">
        <v>11115202</v>
      </c>
      <c r="O5" s="4">
        <v>4999118.3</v>
      </c>
      <c r="P5" s="2">
        <v>98787756</v>
      </c>
      <c r="Q5" s="1" t="s">
        <v>99</v>
      </c>
      <c r="R5" s="2">
        <v>23469395</v>
      </c>
      <c r="S5" s="1" t="s">
        <v>99</v>
      </c>
      <c r="T5" s="2">
        <f t="shared" si="2"/>
        <v>122257151</v>
      </c>
      <c r="U5" s="9">
        <f t="shared" si="3"/>
        <v>49393878</v>
      </c>
      <c r="V5" s="9" t="str">
        <f t="shared" si="4"/>
        <v/>
      </c>
      <c r="W5" s="9">
        <f t="shared" si="5"/>
        <v>23469395</v>
      </c>
      <c r="X5" s="9" t="e">
        <f t="shared" si="13"/>
        <v>#VALUE!</v>
      </c>
      <c r="Y5" s="9">
        <f t="shared" si="6"/>
        <v>72863273</v>
      </c>
      <c r="Z5" s="10">
        <f t="shared" si="7"/>
        <v>0.73757308944049693</v>
      </c>
      <c r="AA5" s="4">
        <f t="shared" si="8"/>
        <v>0</v>
      </c>
      <c r="AB5" s="4">
        <f t="shared" si="9"/>
        <v>0</v>
      </c>
      <c r="AC5" s="4">
        <f t="shared" si="10"/>
        <v>4875594.25</v>
      </c>
      <c r="AD5" s="4">
        <f t="shared" si="11"/>
        <v>54269528.25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47167483</v>
      </c>
      <c r="F6" s="6">
        <f t="shared" si="1"/>
        <v>47067657</v>
      </c>
      <c r="G6" s="7">
        <f t="shared" si="12"/>
        <v>0.99788358433287605</v>
      </c>
      <c r="H6" s="5" t="s">
        <v>101</v>
      </c>
      <c r="I6" s="5">
        <v>13</v>
      </c>
      <c r="J6" s="5">
        <v>209</v>
      </c>
      <c r="K6" s="12">
        <v>0</v>
      </c>
      <c r="L6" s="4">
        <v>34654925</v>
      </c>
      <c r="M6" s="4">
        <v>34670409</v>
      </c>
      <c r="N6" s="4">
        <v>12512558</v>
      </c>
      <c r="O6" s="4">
        <v>12397248</v>
      </c>
      <c r="P6" s="1" t="s">
        <v>99</v>
      </c>
      <c r="Q6" s="1" t="s">
        <v>99</v>
      </c>
      <c r="R6" s="2">
        <v>76562977</v>
      </c>
      <c r="S6" s="2">
        <v>12344692</v>
      </c>
      <c r="T6" s="2">
        <f t="shared" si="2"/>
        <v>88907669</v>
      </c>
      <c r="U6" s="9" t="e">
        <f t="shared" si="3"/>
        <v>#VALUE!</v>
      </c>
      <c r="V6" s="9">
        <f t="shared" si="4"/>
        <v>87666198</v>
      </c>
      <c r="W6" s="9">
        <f t="shared" si="5"/>
        <v>76562977</v>
      </c>
      <c r="X6" s="9">
        <f t="shared" si="13"/>
        <v>0</v>
      </c>
      <c r="Y6" s="9">
        <f t="shared" si="6"/>
        <v>164229175</v>
      </c>
      <c r="Z6" s="10">
        <f t="shared" si="7"/>
        <v>3.4818303745400194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99826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175415393</v>
      </c>
      <c r="F7" s="6">
        <f t="shared" si="1"/>
        <v>17844.691360000001</v>
      </c>
      <c r="G7" s="7">
        <f t="shared" si="12"/>
        <v>1.0172819531293927E-4</v>
      </c>
      <c r="H7" s="5">
        <v>2</v>
      </c>
      <c r="I7" s="5">
        <v>6</v>
      </c>
      <c r="J7" s="5">
        <v>33</v>
      </c>
      <c r="K7" s="12">
        <f>E7/60</f>
        <v>2923589.8833333333</v>
      </c>
      <c r="L7" s="4">
        <v>76601076</v>
      </c>
      <c r="M7" s="4">
        <v>9089.4567999999999</v>
      </c>
      <c r="N7" s="4">
        <v>98814317</v>
      </c>
      <c r="O7" s="4">
        <v>8755.2345600000008</v>
      </c>
      <c r="P7" s="2">
        <v>56799972</v>
      </c>
      <c r="Q7" s="22">
        <v>87666198</v>
      </c>
      <c r="R7" s="1" t="s">
        <v>99</v>
      </c>
      <c r="S7" s="1" t="s">
        <v>99</v>
      </c>
      <c r="T7" s="2">
        <f t="shared" si="2"/>
        <v>144466170</v>
      </c>
      <c r="U7" s="9">
        <f t="shared" si="3"/>
        <v>28399986</v>
      </c>
      <c r="V7" s="9">
        <f t="shared" si="4"/>
        <v>23466297</v>
      </c>
      <c r="W7" s="9" t="str">
        <f t="shared" si="5"/>
        <v/>
      </c>
      <c r="X7" s="9" t="e">
        <f t="shared" si="13"/>
        <v>#VALUE!</v>
      </c>
      <c r="Y7" s="9">
        <f t="shared" si="6"/>
        <v>51866283</v>
      </c>
      <c r="Z7" s="10">
        <f t="shared" si="7"/>
        <v>0.29567691929977891</v>
      </c>
      <c r="AA7" s="4">
        <f t="shared" si="8"/>
        <v>12261232.818640001</v>
      </c>
      <c r="AB7" s="4">
        <f t="shared" si="9"/>
        <v>35065233.908640005</v>
      </c>
      <c r="AC7" s="4">
        <f t="shared" si="10"/>
        <v>87689851.808640003</v>
      </c>
      <c r="AD7" s="4">
        <f t="shared" si="11"/>
        <v>175397548.30864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69395170</v>
      </c>
      <c r="F8" s="6">
        <f t="shared" si="1"/>
        <v>3620507.5</v>
      </c>
      <c r="G8" s="7">
        <f t="shared" si="12"/>
        <v>5.217232697895257E-2</v>
      </c>
      <c r="H8" s="5">
        <v>1</v>
      </c>
      <c r="I8" s="5">
        <v>8</v>
      </c>
      <c r="J8" s="5">
        <v>67</v>
      </c>
      <c r="K8" s="12">
        <v>0</v>
      </c>
      <c r="L8" s="4">
        <v>45769344</v>
      </c>
      <c r="M8" s="4">
        <v>2379133.0500000003</v>
      </c>
      <c r="N8" s="4">
        <v>23625826</v>
      </c>
      <c r="O8" s="4">
        <v>1241374.45</v>
      </c>
      <c r="P8" s="2">
        <v>54315813</v>
      </c>
      <c r="Q8" s="2">
        <v>23466297</v>
      </c>
      <c r="R8" s="1" t="s">
        <v>99</v>
      </c>
      <c r="S8" s="1" t="s">
        <v>99</v>
      </c>
      <c r="T8" s="2">
        <f t="shared" si="2"/>
        <v>77782110</v>
      </c>
      <c r="U8" s="9">
        <f t="shared" si="3"/>
        <v>27157906.5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27157906.5</v>
      </c>
      <c r="Z8" s="10">
        <f t="shared" si="7"/>
        <v>0.3913515378663962</v>
      </c>
      <c r="AA8" s="4">
        <f t="shared" si="8"/>
        <v>1237154.4000000004</v>
      </c>
      <c r="AB8" s="4">
        <f t="shared" si="9"/>
        <v>10258526.5</v>
      </c>
      <c r="AC8" s="4">
        <f t="shared" si="10"/>
        <v>31077077.5</v>
      </c>
      <c r="AD8" s="4">
        <f t="shared" si="11"/>
        <v>65774662.5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153236285</v>
      </c>
      <c r="F9" s="6">
        <f t="shared" si="1"/>
        <v>24698238.799999997</v>
      </c>
      <c r="G9" s="7">
        <f t="shared" si="12"/>
        <v>0.16117748351834552</v>
      </c>
      <c r="H9" s="5" t="s">
        <v>102</v>
      </c>
      <c r="I9" s="5">
        <v>11</v>
      </c>
      <c r="J9" s="5">
        <v>127</v>
      </c>
      <c r="K9" s="12">
        <f>E9/60</f>
        <v>2553938.0833333335</v>
      </c>
      <c r="L9" s="4">
        <v>65466751</v>
      </c>
      <c r="M9" s="4">
        <v>10579245.439999999</v>
      </c>
      <c r="N9" s="4">
        <v>87769534</v>
      </c>
      <c r="O9" s="4">
        <v>14118993.359999999</v>
      </c>
      <c r="P9" s="1" t="s">
        <v>99</v>
      </c>
      <c r="Q9" s="2" t="s">
        <v>99</v>
      </c>
      <c r="R9" s="2">
        <v>67897953</v>
      </c>
      <c r="S9" s="1" t="s">
        <v>99</v>
      </c>
      <c r="T9" s="2">
        <f t="shared" si="2"/>
        <v>67897953</v>
      </c>
      <c r="U9" s="9" t="e">
        <f t="shared" si="3"/>
        <v>#VALUE!</v>
      </c>
      <c r="V9" s="9">
        <f t="shared" si="4"/>
        <v>76550855</v>
      </c>
      <c r="W9" s="9">
        <f t="shared" si="5"/>
        <v>67897953</v>
      </c>
      <c r="X9" s="9" t="e">
        <f t="shared" si="13"/>
        <v>#VALUE!</v>
      </c>
      <c r="Y9" s="9">
        <f t="shared" si="6"/>
        <v>144448808</v>
      </c>
      <c r="Z9" s="10">
        <f t="shared" si="7"/>
        <v>0.94265407178201954</v>
      </c>
      <c r="AA9" s="4">
        <f t="shared" si="8"/>
        <v>0</v>
      </c>
      <c r="AB9" s="4">
        <f t="shared" si="9"/>
        <v>5949018.200000003</v>
      </c>
      <c r="AC9" s="4">
        <f t="shared" si="10"/>
        <v>51919903.700000003</v>
      </c>
      <c r="AD9" s="4">
        <f t="shared" si="11"/>
        <v>128538046.2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91465516</v>
      </c>
      <c r="F10" s="6">
        <f t="shared" si="1"/>
        <v>41185104.900000006</v>
      </c>
      <c r="G10" s="7">
        <f t="shared" si="12"/>
        <v>0.45028013508391518</v>
      </c>
      <c r="H10" s="5" t="s">
        <v>100</v>
      </c>
      <c r="I10" s="5">
        <v>12</v>
      </c>
      <c r="J10" s="5">
        <v>146</v>
      </c>
      <c r="K10" s="12">
        <v>0</v>
      </c>
      <c r="L10" s="4">
        <v>56855378</v>
      </c>
      <c r="M10" s="4">
        <v>25555166.400000002</v>
      </c>
      <c r="N10" s="4">
        <v>34610138</v>
      </c>
      <c r="O10" s="4">
        <v>15629938.5</v>
      </c>
      <c r="P10" s="2">
        <v>32116967</v>
      </c>
      <c r="Q10" s="22">
        <v>76550855</v>
      </c>
      <c r="R10" s="1" t="s">
        <v>99</v>
      </c>
      <c r="S10" s="2">
        <v>34581065</v>
      </c>
      <c r="T10" s="2">
        <f t="shared" si="2"/>
        <v>143248887</v>
      </c>
      <c r="U10" s="9">
        <f t="shared" si="3"/>
        <v>16058483.5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16058483.5</v>
      </c>
      <c r="Z10" s="10">
        <f t="shared" si="7"/>
        <v>0.17556871925371306</v>
      </c>
      <c r="AA10" s="4">
        <f t="shared" si="8"/>
        <v>0</v>
      </c>
      <c r="AB10" s="4">
        <f t="shared" si="9"/>
        <v>0</v>
      </c>
      <c r="AC10" s="4">
        <f t="shared" si="10"/>
        <v>4547653.099999994</v>
      </c>
      <c r="AD10" s="4">
        <f t="shared" si="11"/>
        <v>50280411.099999994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131000356</v>
      </c>
      <c r="F11" s="6">
        <f t="shared" si="1"/>
        <v>130950724</v>
      </c>
      <c r="G11" s="7">
        <f t="shared" si="12"/>
        <v>0.99962113080059112</v>
      </c>
      <c r="H11" s="5" t="s">
        <v>100</v>
      </c>
      <c r="I11" s="5">
        <v>14</v>
      </c>
      <c r="J11" s="5">
        <v>215</v>
      </c>
      <c r="K11" s="12">
        <v>0</v>
      </c>
      <c r="L11" s="4">
        <v>54405034</v>
      </c>
      <c r="M11" s="4">
        <v>54370122</v>
      </c>
      <c r="N11" s="4">
        <v>76595322</v>
      </c>
      <c r="O11" s="4">
        <v>76580602</v>
      </c>
      <c r="P11" s="2">
        <v>21102363</v>
      </c>
      <c r="Q11" s="2" t="s">
        <v>99</v>
      </c>
      <c r="R11" s="2">
        <v>90151891</v>
      </c>
      <c r="S11" s="2">
        <v>76551338</v>
      </c>
      <c r="T11" s="2">
        <f t="shared" si="2"/>
        <v>187805592</v>
      </c>
      <c r="U11" s="9">
        <f t="shared" si="3"/>
        <v>10551181.5</v>
      </c>
      <c r="V11" s="9" t="str">
        <f t="shared" si="4"/>
        <v/>
      </c>
      <c r="W11" s="9">
        <f t="shared" si="5"/>
        <v>90151891</v>
      </c>
      <c r="X11" s="9">
        <f t="shared" si="13"/>
        <v>0</v>
      </c>
      <c r="Y11" s="9">
        <f t="shared" si="6"/>
        <v>100703072.5</v>
      </c>
      <c r="Z11" s="10">
        <f t="shared" si="7"/>
        <v>0.76872365522426522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49632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113689248</v>
      </c>
      <c r="F12" s="6">
        <f t="shared" si="1"/>
        <v>85522.521919999999</v>
      </c>
      <c r="G12" s="7">
        <f t="shared" si="12"/>
        <v>7.5224810986523546E-4</v>
      </c>
      <c r="H12" s="5">
        <v>3</v>
      </c>
      <c r="I12" s="5">
        <v>7</v>
      </c>
      <c r="J12" s="5">
        <v>57</v>
      </c>
      <c r="K12" s="12">
        <f>E12/60</f>
        <v>1894820.8</v>
      </c>
      <c r="L12" s="4">
        <v>67919673</v>
      </c>
      <c r="M12" s="4">
        <v>86388.209839999996</v>
      </c>
      <c r="N12" s="4">
        <v>45769575</v>
      </c>
      <c r="O12" s="4">
        <v>-865.68791999999985</v>
      </c>
      <c r="P12" s="1" t="s">
        <v>99</v>
      </c>
      <c r="Q12" s="1" t="s">
        <v>99</v>
      </c>
      <c r="R12" s="2">
        <v>98765935</v>
      </c>
      <c r="S12" s="2">
        <v>45680681</v>
      </c>
      <c r="T12" s="2">
        <f t="shared" si="2"/>
        <v>144446616</v>
      </c>
      <c r="U12" s="9" t="e">
        <f t="shared" si="3"/>
        <v>#VALUE!</v>
      </c>
      <c r="V12" s="9">
        <f t="shared" si="4"/>
        <v>65433230</v>
      </c>
      <c r="W12" s="9">
        <f t="shared" si="5"/>
        <v>98765935</v>
      </c>
      <c r="X12" s="9">
        <f t="shared" si="13"/>
        <v>0</v>
      </c>
      <c r="Y12" s="9">
        <f t="shared" si="6"/>
        <v>164199165</v>
      </c>
      <c r="Z12" s="10">
        <f t="shared" si="7"/>
        <v>1.4442805092703226</v>
      </c>
      <c r="AA12" s="4">
        <f t="shared" si="8"/>
        <v>7872724.8380800001</v>
      </c>
      <c r="AB12" s="4">
        <f t="shared" si="9"/>
        <v>22652327.078080002</v>
      </c>
      <c r="AC12" s="4">
        <f t="shared" si="10"/>
        <v>56759101.478079997</v>
      </c>
      <c r="AD12" s="4">
        <f t="shared" si="11"/>
        <v>113603725.47808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108764496</v>
      </c>
      <c r="F13" s="6">
        <f t="shared" si="1"/>
        <v>5515187.8000000007</v>
      </c>
      <c r="G13" s="7">
        <f t="shared" si="12"/>
        <v>5.0707611424963536E-2</v>
      </c>
      <c r="H13" s="5">
        <v>3</v>
      </c>
      <c r="I13" s="5">
        <v>6</v>
      </c>
      <c r="J13" s="5">
        <v>86</v>
      </c>
      <c r="K13" s="12">
        <f>E13/60</f>
        <v>1812741.6</v>
      </c>
      <c r="L13" s="4">
        <v>43250091</v>
      </c>
      <c r="M13" s="4">
        <v>2221413.35</v>
      </c>
      <c r="N13" s="4">
        <v>65514405</v>
      </c>
      <c r="O13" s="4">
        <v>3293774.45</v>
      </c>
      <c r="P13" s="2">
        <v>23466633</v>
      </c>
      <c r="Q13" s="22">
        <v>65433230</v>
      </c>
      <c r="R13" s="1" t="s">
        <v>99</v>
      </c>
      <c r="S13" s="2">
        <v>65435678</v>
      </c>
      <c r="T13" s="2">
        <f t="shared" si="2"/>
        <v>154335541</v>
      </c>
      <c r="U13" s="9">
        <f t="shared" si="3"/>
        <v>11733316.5</v>
      </c>
      <c r="V13" s="9">
        <f t="shared" si="4"/>
        <v>78898782</v>
      </c>
      <c r="W13" s="9" t="str">
        <f t="shared" si="5"/>
        <v/>
      </c>
      <c r="X13" s="9">
        <f t="shared" si="13"/>
        <v>0</v>
      </c>
      <c r="Y13" s="9">
        <f t="shared" si="6"/>
        <v>90632098.5</v>
      </c>
      <c r="Z13" s="10">
        <f t="shared" si="7"/>
        <v>0.83328753254186916</v>
      </c>
      <c r="AA13" s="4">
        <f t="shared" si="8"/>
        <v>2098326.92</v>
      </c>
      <c r="AB13" s="4">
        <f t="shared" si="9"/>
        <v>16237711.400000002</v>
      </c>
      <c r="AC13" s="4">
        <f t="shared" si="10"/>
        <v>48867060.200000003</v>
      </c>
      <c r="AD13" s="4">
        <f t="shared" si="11"/>
        <v>103249308.2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135864955</v>
      </c>
      <c r="F14" s="6">
        <f t="shared" si="1"/>
        <v>51796721.359999999</v>
      </c>
      <c r="G14" s="7">
        <f t="shared" si="12"/>
        <v>0.3812368050318789</v>
      </c>
      <c r="H14" s="5">
        <v>1</v>
      </c>
      <c r="I14" s="5">
        <v>11</v>
      </c>
      <c r="J14" s="5">
        <v>103</v>
      </c>
      <c r="K14" s="12">
        <f>E14/60</f>
        <v>2264415.9166666665</v>
      </c>
      <c r="L14" s="4">
        <v>78936253</v>
      </c>
      <c r="M14" s="4">
        <v>42680803.439999998</v>
      </c>
      <c r="N14" s="4">
        <v>56928702</v>
      </c>
      <c r="O14" s="4">
        <v>9115917.9199999999</v>
      </c>
      <c r="P14" s="1" t="s">
        <v>99</v>
      </c>
      <c r="Q14" s="2">
        <v>78898782</v>
      </c>
      <c r="R14" s="1" t="s">
        <v>99</v>
      </c>
      <c r="S14" s="2">
        <v>56793125</v>
      </c>
      <c r="T14" s="2">
        <f t="shared" si="2"/>
        <v>135691907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16135756.140000001</v>
      </c>
      <c r="AD14" s="4">
        <f t="shared" si="11"/>
        <v>84068233.640000001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86564380</v>
      </c>
      <c r="F15" s="6">
        <f t="shared" si="1"/>
        <v>39072783.300000004</v>
      </c>
      <c r="G15" s="7">
        <f t="shared" si="12"/>
        <v>0.45137253105723169</v>
      </c>
      <c r="H15" s="5" t="s">
        <v>101</v>
      </c>
      <c r="I15" s="5">
        <v>12</v>
      </c>
      <c r="J15" s="5">
        <v>157</v>
      </c>
      <c r="K15" s="12">
        <f>E15/60</f>
        <v>1442739.6666666667</v>
      </c>
      <c r="L15" s="4">
        <v>32181436</v>
      </c>
      <c r="M15" s="4">
        <v>14536324.200000001</v>
      </c>
      <c r="N15" s="4">
        <v>54382944</v>
      </c>
      <c r="O15" s="4">
        <v>24536459.100000001</v>
      </c>
      <c r="P15" s="2">
        <v>45688372</v>
      </c>
      <c r="Q15" s="2" t="s">
        <v>99</v>
      </c>
      <c r="R15" s="1" t="s">
        <v>99</v>
      </c>
      <c r="S15" s="2">
        <v>54329620</v>
      </c>
      <c r="T15" s="2">
        <f t="shared" si="2"/>
        <v>100017992</v>
      </c>
      <c r="U15" s="9">
        <f t="shared" si="3"/>
        <v>22844186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22844186</v>
      </c>
      <c r="Z15" s="10">
        <f t="shared" si="7"/>
        <v>0.26389822234041299</v>
      </c>
      <c r="AA15" s="4">
        <f t="shared" si="8"/>
        <v>0</v>
      </c>
      <c r="AB15" s="4">
        <f t="shared" si="9"/>
        <v>0</v>
      </c>
      <c r="AC15" s="4">
        <f t="shared" si="10"/>
        <v>4209406.6999999955</v>
      </c>
      <c r="AD15" s="4">
        <f t="shared" si="11"/>
        <v>47491596.699999996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157058307</v>
      </c>
      <c r="F16" s="6">
        <f t="shared" si="1"/>
        <v>156967745</v>
      </c>
      <c r="G16" s="7">
        <f t="shared" si="12"/>
        <v>0.99942338611863424</v>
      </c>
      <c r="H16" s="5" t="s">
        <v>100</v>
      </c>
      <c r="I16" s="5">
        <v>13</v>
      </c>
      <c r="J16" s="5">
        <v>204</v>
      </c>
      <c r="K16" s="12">
        <v>0</v>
      </c>
      <c r="L16" s="4">
        <v>89093062</v>
      </c>
      <c r="M16" s="4">
        <v>89006273</v>
      </c>
      <c r="N16" s="4">
        <v>67965245</v>
      </c>
      <c r="O16" s="4">
        <v>67961472</v>
      </c>
      <c r="P16" s="1" t="s">
        <v>99</v>
      </c>
      <c r="Q16" s="1" t="s">
        <v>99</v>
      </c>
      <c r="R16" s="2">
        <v>12358323</v>
      </c>
      <c r="S16" s="2">
        <v>67883533</v>
      </c>
      <c r="T16" s="2">
        <f t="shared" si="2"/>
        <v>80241856</v>
      </c>
      <c r="U16" s="9" t="e">
        <f t="shared" si="3"/>
        <v>#VALUE!</v>
      </c>
      <c r="V16" s="9" t="str">
        <f t="shared" si="4"/>
        <v/>
      </c>
      <c r="W16" s="9">
        <f t="shared" si="5"/>
        <v>12358323</v>
      </c>
      <c r="X16" s="9">
        <f t="shared" si="13"/>
        <v>0</v>
      </c>
      <c r="Y16" s="9">
        <f t="shared" si="6"/>
        <v>12358323</v>
      </c>
      <c r="Z16" s="10">
        <f t="shared" si="7"/>
        <v>7.8686210465773065E-2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90562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64391349</v>
      </c>
      <c r="F17" s="6">
        <f t="shared" si="1"/>
        <v>66159.780159999995</v>
      </c>
      <c r="G17" s="7">
        <f t="shared" si="12"/>
        <v>1.0274638004555549E-3</v>
      </c>
      <c r="H17" s="5">
        <v>2</v>
      </c>
      <c r="I17" s="5">
        <v>6</v>
      </c>
      <c r="J17" s="5">
        <v>55</v>
      </c>
      <c r="K17" s="12">
        <f>E17/60</f>
        <v>1073189.1499999999</v>
      </c>
      <c r="L17" s="4">
        <v>21141888</v>
      </c>
      <c r="M17" s="4">
        <v>23448.9012</v>
      </c>
      <c r="N17" s="4">
        <v>43249461</v>
      </c>
      <c r="O17" s="4">
        <v>42710.878960000002</v>
      </c>
      <c r="P17" s="2">
        <v>12366811</v>
      </c>
      <c r="Q17" s="1" t="s">
        <v>99</v>
      </c>
      <c r="R17" s="1" t="s">
        <v>99</v>
      </c>
      <c r="S17" s="2">
        <v>43200555</v>
      </c>
      <c r="T17" s="2">
        <f t="shared" si="2"/>
        <v>55567366</v>
      </c>
      <c r="U17" s="9">
        <f t="shared" si="3"/>
        <v>6183405.5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6183405.5</v>
      </c>
      <c r="Z17" s="10">
        <f t="shared" si="7"/>
        <v>9.6028513084886608E-2</v>
      </c>
      <c r="AA17" s="4">
        <f t="shared" si="8"/>
        <v>4441234.649840001</v>
      </c>
      <c r="AB17" s="4">
        <f t="shared" si="9"/>
        <v>12812110.01984</v>
      </c>
      <c r="AC17" s="4">
        <f t="shared" si="10"/>
        <v>32129514.719840001</v>
      </c>
      <c r="AD17" s="4">
        <f t="shared" si="11"/>
        <v>64325189.219839998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169161938</v>
      </c>
      <c r="F18" s="6">
        <f t="shared" si="1"/>
        <v>8603495.5</v>
      </c>
      <c r="G18" s="7">
        <f t="shared" si="12"/>
        <v>5.0859523139300991E-2</v>
      </c>
      <c r="H18" s="5">
        <v>1</v>
      </c>
      <c r="I18" s="5">
        <v>8</v>
      </c>
      <c r="J18" s="5">
        <v>98</v>
      </c>
      <c r="K18" s="12">
        <f>E18/60</f>
        <v>2819365.6333333333</v>
      </c>
      <c r="L18" s="4">
        <v>90225851</v>
      </c>
      <c r="M18" s="4">
        <v>4598630.8</v>
      </c>
      <c r="N18" s="4">
        <v>78936087</v>
      </c>
      <c r="O18" s="4">
        <v>4004864.7</v>
      </c>
      <c r="P18" s="1" t="s">
        <v>99</v>
      </c>
      <c r="Q18" s="1" t="s">
        <v>99</v>
      </c>
      <c r="R18" s="2">
        <v>34582327</v>
      </c>
      <c r="S18" s="2">
        <v>78896409</v>
      </c>
      <c r="T18" s="2">
        <f t="shared" si="2"/>
        <v>113478736</v>
      </c>
      <c r="U18" s="9" t="e">
        <f t="shared" si="3"/>
        <v>#VALUE!</v>
      </c>
      <c r="V18" s="9" t="str">
        <f t="shared" si="4"/>
        <v/>
      </c>
      <c r="W18" s="9">
        <f t="shared" si="5"/>
        <v>34582327</v>
      </c>
      <c r="X18" s="9">
        <f t="shared" si="13"/>
        <v>0</v>
      </c>
      <c r="Y18" s="9">
        <f t="shared" si="6"/>
        <v>34582327</v>
      </c>
      <c r="Z18" s="10">
        <f t="shared" si="7"/>
        <v>0.20443326323206346</v>
      </c>
      <c r="AA18" s="4">
        <f t="shared" si="8"/>
        <v>3237840.160000002</v>
      </c>
      <c r="AB18" s="4">
        <f t="shared" si="9"/>
        <v>25228892.100000001</v>
      </c>
      <c r="AC18" s="4">
        <f t="shared" si="10"/>
        <v>75977473.5</v>
      </c>
      <c r="AD18" s="4">
        <f t="shared" si="11"/>
        <v>160558442.5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43168805</v>
      </c>
      <c r="F19" s="6">
        <f t="shared" si="1"/>
        <v>7015717.8000000007</v>
      </c>
      <c r="G19" s="7">
        <f t="shared" si="12"/>
        <v>0.16251823046757954</v>
      </c>
      <c r="H19" s="5" t="s">
        <v>102</v>
      </c>
      <c r="I19" s="5">
        <v>11</v>
      </c>
      <c r="J19" s="5">
        <v>119</v>
      </c>
      <c r="K19" s="12">
        <v>0</v>
      </c>
      <c r="L19" s="4">
        <v>11010273</v>
      </c>
      <c r="M19" s="4">
        <v>1805682.6400000001</v>
      </c>
      <c r="N19" s="4">
        <v>32158532</v>
      </c>
      <c r="O19" s="4">
        <v>5210035.16</v>
      </c>
      <c r="P19" s="2">
        <v>76557675</v>
      </c>
      <c r="Q19" s="1" t="s">
        <v>99</v>
      </c>
      <c r="R19" s="1" t="s">
        <v>99</v>
      </c>
      <c r="S19" s="2">
        <v>32112434</v>
      </c>
      <c r="T19" s="2">
        <f t="shared" si="2"/>
        <v>108670109</v>
      </c>
      <c r="U19" s="9">
        <f t="shared" si="3"/>
        <v>38278837.5</v>
      </c>
      <c r="V19" s="9">
        <f t="shared" si="4"/>
        <v>12359034</v>
      </c>
      <c r="W19" s="9" t="str">
        <f t="shared" si="5"/>
        <v/>
      </c>
      <c r="X19" s="9">
        <f t="shared" si="13"/>
        <v>0</v>
      </c>
      <c r="Y19" s="9">
        <f t="shared" si="6"/>
        <v>50637871.5</v>
      </c>
      <c r="Z19" s="10">
        <f t="shared" si="7"/>
        <v>1.1730199967314361</v>
      </c>
      <c r="AA19" s="4">
        <f t="shared" si="8"/>
        <v>0</v>
      </c>
      <c r="AB19" s="4">
        <f t="shared" si="9"/>
        <v>1618043.1999999993</v>
      </c>
      <c r="AC19" s="4">
        <f t="shared" si="10"/>
        <v>14568684.699999999</v>
      </c>
      <c r="AD19" s="4">
        <f t="shared" si="11"/>
        <v>36153087.200000003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101573808</v>
      </c>
      <c r="F20" s="6">
        <f t="shared" si="1"/>
        <v>25753280.350000001</v>
      </c>
      <c r="G20" s="7">
        <f t="shared" si="12"/>
        <v>0.25354253086583112</v>
      </c>
      <c r="H20" s="5">
        <v>3</v>
      </c>
      <c r="I20" s="5">
        <v>11</v>
      </c>
      <c r="J20" s="5">
        <v>138</v>
      </c>
      <c r="K20" s="12">
        <v>0</v>
      </c>
      <c r="L20" s="4">
        <v>12449001</v>
      </c>
      <c r="M20" s="4">
        <v>5631411.1000000006</v>
      </c>
      <c r="N20" s="4">
        <v>89124807</v>
      </c>
      <c r="O20" s="4">
        <v>20121869.25</v>
      </c>
      <c r="P20" s="1" t="s">
        <v>99</v>
      </c>
      <c r="Q20" s="22">
        <v>12359034</v>
      </c>
      <c r="R20" s="1" t="s">
        <v>99</v>
      </c>
      <c r="S20" s="2">
        <v>89028236</v>
      </c>
      <c r="T20" s="2">
        <f t="shared" si="2"/>
        <v>101387270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25033623.649999999</v>
      </c>
      <c r="AD20" s="4">
        <f t="shared" si="11"/>
        <v>75820527.650000006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119964152</v>
      </c>
      <c r="F21" s="6">
        <f t="shared" si="1"/>
        <v>119961427</v>
      </c>
      <c r="G21" s="7">
        <f t="shared" si="12"/>
        <v>0.99997728488090343</v>
      </c>
      <c r="H21" s="5" t="s">
        <v>100</v>
      </c>
      <c r="I21" s="5">
        <v>12</v>
      </c>
      <c r="J21" s="5">
        <v>206</v>
      </c>
      <c r="K21" s="12">
        <v>0</v>
      </c>
      <c r="L21" s="4">
        <v>98796383</v>
      </c>
      <c r="M21" s="4">
        <v>98766058</v>
      </c>
      <c r="N21" s="4">
        <v>21167769</v>
      </c>
      <c r="O21" s="4">
        <v>21195369</v>
      </c>
      <c r="P21" s="1" t="s">
        <v>99</v>
      </c>
      <c r="Q21" s="2" t="s">
        <v>99</v>
      </c>
      <c r="R21" s="2">
        <v>65432188</v>
      </c>
      <c r="S21" s="2">
        <v>21103125</v>
      </c>
      <c r="T21" s="2">
        <f t="shared" si="2"/>
        <v>86535313</v>
      </c>
      <c r="U21" s="9" t="e">
        <f t="shared" si="3"/>
        <v>#VALUE!</v>
      </c>
      <c r="V21" s="9" t="str">
        <f t="shared" si="4"/>
        <v/>
      </c>
      <c r="W21" s="9">
        <f t="shared" si="5"/>
        <v>65432188</v>
      </c>
      <c r="X21" s="9">
        <f t="shared" si="13"/>
        <v>0</v>
      </c>
      <c r="Y21" s="9">
        <f t="shared" si="6"/>
        <v>65432188</v>
      </c>
      <c r="Z21" s="10">
        <f t="shared" si="7"/>
        <v>0.54543117180539069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2725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113739076</v>
      </c>
      <c r="F22" s="6">
        <f t="shared" si="1"/>
        <v>151809.41960000002</v>
      </c>
      <c r="G22" s="7">
        <f t="shared" si="12"/>
        <v>1.3347164838933632E-3</v>
      </c>
      <c r="H22" s="5">
        <v>1</v>
      </c>
      <c r="I22" s="5">
        <v>4</v>
      </c>
      <c r="J22" s="5">
        <v>33</v>
      </c>
      <c r="K22" s="12">
        <f>E22/60</f>
        <v>1895651.2666666666</v>
      </c>
      <c r="L22" s="4">
        <v>23474537</v>
      </c>
      <c r="M22" s="4">
        <v>55176.543120000002</v>
      </c>
      <c r="N22" s="4">
        <v>90264539</v>
      </c>
      <c r="O22" s="4">
        <v>96632.876480000006</v>
      </c>
      <c r="P22" s="2">
        <v>56802489</v>
      </c>
      <c r="Q22" s="1" t="s">
        <v>99</v>
      </c>
      <c r="R22" s="2">
        <v>78920183</v>
      </c>
      <c r="S22" s="2">
        <v>90133939</v>
      </c>
      <c r="T22" s="2">
        <f t="shared" si="2"/>
        <v>225856611</v>
      </c>
      <c r="U22" s="9">
        <f t="shared" si="3"/>
        <v>28401244.5</v>
      </c>
      <c r="V22" s="9" t="str">
        <f t="shared" si="4"/>
        <v/>
      </c>
      <c r="W22" s="9">
        <f t="shared" si="5"/>
        <v>78920183</v>
      </c>
      <c r="X22" s="9">
        <f t="shared" si="13"/>
        <v>0</v>
      </c>
      <c r="Y22" s="9">
        <f t="shared" si="6"/>
        <v>107321427.5</v>
      </c>
      <c r="Z22" s="10">
        <f t="shared" si="7"/>
        <v>0.94357569337032421</v>
      </c>
      <c r="AA22" s="4">
        <f t="shared" si="8"/>
        <v>7809925.9004000006</v>
      </c>
      <c r="AB22" s="4">
        <f t="shared" si="9"/>
        <v>22596005.780400004</v>
      </c>
      <c r="AC22" s="4">
        <f t="shared" si="10"/>
        <v>56717728.580399998</v>
      </c>
      <c r="AD22" s="4">
        <f t="shared" si="11"/>
        <v>113587266.5804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98884034</v>
      </c>
      <c r="F23" s="6">
        <f t="shared" si="1"/>
        <v>5022745.75</v>
      </c>
      <c r="G23" s="7">
        <f t="shared" si="12"/>
        <v>5.0794304670054219E-2</v>
      </c>
      <c r="H23" s="5">
        <v>1</v>
      </c>
      <c r="I23" s="5">
        <v>7</v>
      </c>
      <c r="J23" s="5">
        <v>81</v>
      </c>
      <c r="K23" s="12">
        <f>E23/60</f>
        <v>1648067.2333333334</v>
      </c>
      <c r="L23" s="4">
        <v>87733349</v>
      </c>
      <c r="M23" s="4">
        <v>4442494.05</v>
      </c>
      <c r="N23" s="4">
        <v>11150685</v>
      </c>
      <c r="O23" s="4">
        <v>580251.70000000007</v>
      </c>
      <c r="P23" s="1" t="s">
        <v>99</v>
      </c>
      <c r="Q23" s="1" t="s">
        <v>99</v>
      </c>
      <c r="R23" s="1" t="s">
        <v>99</v>
      </c>
      <c r="S23" s="2">
        <v>87644539</v>
      </c>
      <c r="T23" s="2">
        <f t="shared" si="2"/>
        <v>87644539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1899136.6300000008</v>
      </c>
      <c r="AB23" s="4">
        <f t="shared" si="9"/>
        <v>14754061.050000001</v>
      </c>
      <c r="AC23" s="4">
        <f t="shared" si="10"/>
        <v>44419271.25</v>
      </c>
      <c r="AD23" s="4">
        <f t="shared" si="11"/>
        <v>93861288.25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46994844</v>
      </c>
      <c r="F24" s="6">
        <f t="shared" si="1"/>
        <v>7628052.8800000008</v>
      </c>
      <c r="G24" s="7">
        <f t="shared" si="12"/>
        <v>0.16231680394555625</v>
      </c>
      <c r="H24" s="5">
        <v>3</v>
      </c>
      <c r="I24" s="5">
        <v>11</v>
      </c>
      <c r="J24" s="5">
        <v>105</v>
      </c>
      <c r="K24" s="12">
        <f>E24/60</f>
        <v>783247.4</v>
      </c>
      <c r="L24" s="4">
        <v>34576507</v>
      </c>
      <c r="M24" s="4">
        <v>5606703.4000000004</v>
      </c>
      <c r="N24" s="4">
        <v>12418337</v>
      </c>
      <c r="O24" s="4">
        <v>2021349.48</v>
      </c>
      <c r="P24" s="1" t="s">
        <v>99</v>
      </c>
      <c r="Q24" s="1" t="s">
        <v>99</v>
      </c>
      <c r="R24" s="1" t="s">
        <v>99</v>
      </c>
      <c r="S24" s="2">
        <v>12344836</v>
      </c>
      <c r="T24" s="2">
        <f t="shared" si="2"/>
        <v>12344836</v>
      </c>
      <c r="U24" s="9" t="e">
        <f t="shared" si="3"/>
        <v>#VALUE!</v>
      </c>
      <c r="V24" s="9">
        <f t="shared" si="4"/>
        <v>87668515</v>
      </c>
      <c r="W24" s="9" t="str">
        <f t="shared" si="5"/>
        <v/>
      </c>
      <c r="X24" s="9">
        <f t="shared" si="13"/>
        <v>0</v>
      </c>
      <c r="Y24" s="9">
        <f t="shared" si="6"/>
        <v>87668515</v>
      </c>
      <c r="Z24" s="10">
        <f t="shared" si="7"/>
        <v>1.8654922016551432</v>
      </c>
      <c r="AA24" s="4">
        <f t="shared" si="8"/>
        <v>0</v>
      </c>
      <c r="AB24" s="4">
        <f t="shared" si="9"/>
        <v>1770915.92</v>
      </c>
      <c r="AC24" s="4">
        <f t="shared" si="10"/>
        <v>15869369.119999999</v>
      </c>
      <c r="AD24" s="4">
        <f t="shared" si="11"/>
        <v>39366791.119999997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175470348</v>
      </c>
      <c r="F25" s="6">
        <f t="shared" si="1"/>
        <v>79018060.900000006</v>
      </c>
      <c r="G25" s="7">
        <f t="shared" si="12"/>
        <v>0.45032144633348542</v>
      </c>
      <c r="H25" s="5" t="s">
        <v>102</v>
      </c>
      <c r="I25" s="5">
        <v>10</v>
      </c>
      <c r="J25" s="5">
        <v>165</v>
      </c>
      <c r="K25" s="12">
        <f>E25/60</f>
        <v>2924505.8</v>
      </c>
      <c r="L25" s="4">
        <v>76594235</v>
      </c>
      <c r="M25" s="4">
        <v>34491204.5</v>
      </c>
      <c r="N25" s="4">
        <v>98876113</v>
      </c>
      <c r="O25" s="4">
        <v>44526856.399999999</v>
      </c>
      <c r="P25" s="2">
        <v>76546284</v>
      </c>
      <c r="Q25" s="22">
        <v>87668515</v>
      </c>
      <c r="R25" s="1" t="s">
        <v>99</v>
      </c>
      <c r="S25" s="2">
        <v>98768885</v>
      </c>
      <c r="T25" s="2">
        <f t="shared" si="2"/>
        <v>262983684</v>
      </c>
      <c r="U25" s="9">
        <f t="shared" si="3"/>
        <v>38273142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38273142</v>
      </c>
      <c r="Z25" s="10">
        <f t="shared" si="7"/>
        <v>0.21811743372162229</v>
      </c>
      <c r="AA25" s="4">
        <f t="shared" si="8"/>
        <v>0</v>
      </c>
      <c r="AB25" s="4">
        <f t="shared" si="9"/>
        <v>0</v>
      </c>
      <c r="AC25" s="4">
        <f t="shared" si="10"/>
        <v>8717113.099999994</v>
      </c>
      <c r="AD25" s="4">
        <f t="shared" si="11"/>
        <v>96452287.099999994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69315924</v>
      </c>
      <c r="F26" s="6">
        <f t="shared" si="1"/>
        <v>69317916</v>
      </c>
      <c r="G26" s="7">
        <f t="shared" si="12"/>
        <v>1.0000287379852284</v>
      </c>
      <c r="H26" s="5" t="s">
        <v>100</v>
      </c>
      <c r="I26" s="5">
        <v>14</v>
      </c>
      <c r="J26" s="5">
        <v>213</v>
      </c>
      <c r="K26" s="12">
        <v>0</v>
      </c>
      <c r="L26" s="4">
        <v>45737196</v>
      </c>
      <c r="M26" s="4">
        <v>45756860</v>
      </c>
      <c r="N26" s="4">
        <v>23578728</v>
      </c>
      <c r="O26" s="4">
        <v>23561056</v>
      </c>
      <c r="P26" s="2">
        <v>45676225</v>
      </c>
      <c r="Q26" s="2" t="s">
        <v>99</v>
      </c>
      <c r="R26" s="2">
        <v>23481998</v>
      </c>
      <c r="S26" s="2">
        <v>23470704</v>
      </c>
      <c r="T26" s="2">
        <f t="shared" si="2"/>
        <v>92628927</v>
      </c>
      <c r="U26" s="9">
        <f t="shared" si="3"/>
        <v>22838112.5</v>
      </c>
      <c r="V26" s="9" t="str">
        <f t="shared" si="4"/>
        <v/>
      </c>
      <c r="W26" s="9">
        <f t="shared" si="5"/>
        <v>23481998</v>
      </c>
      <c r="X26" s="9">
        <f t="shared" si="13"/>
        <v>0</v>
      </c>
      <c r="Y26" s="9">
        <f t="shared" si="6"/>
        <v>46320110.5</v>
      </c>
      <c r="Z26" s="10">
        <f t="shared" si="7"/>
        <v>0.66824631090541331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0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153255769</v>
      </c>
      <c r="F27" s="6">
        <f t="shared" si="1"/>
        <v>90541.914399999994</v>
      </c>
      <c r="G27" s="7">
        <f t="shared" si="12"/>
        <v>5.9078959957455167E-4</v>
      </c>
      <c r="H27" s="5">
        <v>1</v>
      </c>
      <c r="I27" s="5">
        <v>6</v>
      </c>
      <c r="J27" s="5">
        <v>36</v>
      </c>
      <c r="K27" s="12">
        <f>E27/60</f>
        <v>2554262.8166666669</v>
      </c>
      <c r="L27" s="4">
        <v>65439329</v>
      </c>
      <c r="M27" s="4">
        <v>47442.568719999996</v>
      </c>
      <c r="N27" s="4">
        <v>87816440</v>
      </c>
      <c r="O27" s="4">
        <v>43099.345679999999</v>
      </c>
      <c r="P27" s="1" t="s">
        <v>99</v>
      </c>
      <c r="Q27" s="1" t="s">
        <v>99</v>
      </c>
      <c r="R27" s="1" t="s">
        <v>99</v>
      </c>
      <c r="S27" s="2">
        <v>87657394</v>
      </c>
      <c r="T27" s="2">
        <f t="shared" si="2"/>
        <v>87657394</v>
      </c>
      <c r="U27" s="9" t="e">
        <f t="shared" si="3"/>
        <v>#VALUE!</v>
      </c>
      <c r="V27" s="9">
        <f t="shared" si="4"/>
        <v>56790258</v>
      </c>
      <c r="W27" s="9" t="str">
        <f t="shared" si="5"/>
        <v/>
      </c>
      <c r="X27" s="9">
        <f t="shared" si="13"/>
        <v>0</v>
      </c>
      <c r="Y27" s="9">
        <f t="shared" si="6"/>
        <v>56790258</v>
      </c>
      <c r="Z27" s="10">
        <f t="shared" si="7"/>
        <v>0.37055869655386348</v>
      </c>
      <c r="AA27" s="4">
        <f t="shared" si="8"/>
        <v>10637361.915600002</v>
      </c>
      <c r="AB27" s="4">
        <f t="shared" si="9"/>
        <v>30560611.885600001</v>
      </c>
      <c r="AC27" s="4">
        <f t="shared" si="10"/>
        <v>76537342.585600004</v>
      </c>
      <c r="AD27" s="4">
        <f t="shared" si="11"/>
        <v>153165227.08559999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91482316</v>
      </c>
      <c r="F28" s="6">
        <f t="shared" si="1"/>
        <v>4667990.0999999996</v>
      </c>
      <c r="G28" s="7">
        <f t="shared" si="12"/>
        <v>5.1026146955002752E-2</v>
      </c>
      <c r="H28" s="5">
        <v>1</v>
      </c>
      <c r="I28" s="5">
        <v>7</v>
      </c>
      <c r="J28" s="5">
        <v>86</v>
      </c>
      <c r="K28" s="12">
        <f>E28/60</f>
        <v>1524705.2666666666</v>
      </c>
      <c r="L28" s="4">
        <v>56853403</v>
      </c>
      <c r="M28" s="4">
        <v>2934375.6</v>
      </c>
      <c r="N28" s="4">
        <v>34628913</v>
      </c>
      <c r="O28" s="4">
        <v>1733614.5</v>
      </c>
      <c r="P28" s="1" t="s">
        <v>99</v>
      </c>
      <c r="Q28" s="22">
        <v>56790258</v>
      </c>
      <c r="R28" s="2">
        <v>67893791</v>
      </c>
      <c r="S28" s="2">
        <v>34566428</v>
      </c>
      <c r="T28" s="2">
        <f t="shared" si="2"/>
        <v>159250477</v>
      </c>
      <c r="U28" s="9" t="e">
        <f t="shared" si="3"/>
        <v>#VALUE!</v>
      </c>
      <c r="V28" s="9" t="str">
        <f t="shared" si="4"/>
        <v/>
      </c>
      <c r="W28" s="9">
        <f t="shared" si="5"/>
        <v>67893791</v>
      </c>
      <c r="X28" s="9">
        <f t="shared" si="13"/>
        <v>0</v>
      </c>
      <c r="Y28" s="9">
        <f t="shared" si="6"/>
        <v>67893791</v>
      </c>
      <c r="Z28" s="10">
        <f t="shared" si="7"/>
        <v>0.74215207887828283</v>
      </c>
      <c r="AA28" s="4">
        <f t="shared" si="8"/>
        <v>1735772.0200000014</v>
      </c>
      <c r="AB28" s="4">
        <f t="shared" si="9"/>
        <v>13628473.1</v>
      </c>
      <c r="AC28" s="4">
        <f t="shared" si="10"/>
        <v>41073167.899999999</v>
      </c>
      <c r="AD28" s="4">
        <f t="shared" si="11"/>
        <v>86814325.900000006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130987614</v>
      </c>
      <c r="F29" s="6">
        <f t="shared" si="1"/>
        <v>21028430.280000001</v>
      </c>
      <c r="G29" s="7">
        <f t="shared" si="12"/>
        <v>0.16053754731344294</v>
      </c>
      <c r="H29" s="5" t="s">
        <v>100</v>
      </c>
      <c r="I29" s="5">
        <v>9</v>
      </c>
      <c r="J29" s="5">
        <v>116</v>
      </c>
      <c r="K29" s="12">
        <f>E29/60</f>
        <v>2183126.9</v>
      </c>
      <c r="L29" s="4">
        <v>54338254</v>
      </c>
      <c r="M29" s="4">
        <v>8705744.6799999997</v>
      </c>
      <c r="N29" s="4">
        <v>76649360</v>
      </c>
      <c r="O29" s="4">
        <v>12322685.6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5169092.5199999996</v>
      </c>
      <c r="AC29" s="4">
        <f t="shared" si="10"/>
        <v>44465376.719999999</v>
      </c>
      <c r="AD29" s="4">
        <f t="shared" si="11"/>
        <v>109959183.72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113742226</v>
      </c>
      <c r="F30" s="6">
        <f t="shared" si="1"/>
        <v>51169353.799999997</v>
      </c>
      <c r="G30" s="7">
        <f t="shared" si="12"/>
        <v>0.44987121845144823</v>
      </c>
      <c r="H30" s="5" t="s">
        <v>101</v>
      </c>
      <c r="I30" s="5">
        <v>11</v>
      </c>
      <c r="J30" s="5">
        <v>139</v>
      </c>
      <c r="K30" s="12">
        <f>E30/60</f>
        <v>1895703.7666666666</v>
      </c>
      <c r="L30" s="4">
        <v>67951196</v>
      </c>
      <c r="M30" s="4">
        <v>30571973.350000001</v>
      </c>
      <c r="N30" s="4">
        <v>45791030</v>
      </c>
      <c r="O30" s="4">
        <v>20597380.449999999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5701759.200000003</v>
      </c>
      <c r="AD30" s="4">
        <f t="shared" si="11"/>
        <v>62572872.200000003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108774830</v>
      </c>
      <c r="F31" s="6">
        <f t="shared" si="1"/>
        <v>108724558</v>
      </c>
      <c r="G31" s="7">
        <f t="shared" si="12"/>
        <v>0.99953783425816434</v>
      </c>
      <c r="H31" s="5" t="s">
        <v>101</v>
      </c>
      <c r="I31" s="5">
        <v>13</v>
      </c>
      <c r="J31" s="5">
        <v>211</v>
      </c>
      <c r="K31" s="12">
        <v>0</v>
      </c>
      <c r="L31" s="4">
        <v>43270183</v>
      </c>
      <c r="M31" s="4">
        <v>43298092</v>
      </c>
      <c r="N31" s="4">
        <v>65504647</v>
      </c>
      <c r="O31" s="4">
        <v>65426466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50272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135929418</v>
      </c>
      <c r="F32" s="6">
        <f t="shared" si="1"/>
        <v>61130.219680000002</v>
      </c>
      <c r="G32" s="7">
        <f t="shared" si="12"/>
        <v>4.4972030763789484E-4</v>
      </c>
      <c r="H32" s="5">
        <v>1</v>
      </c>
      <c r="I32" s="5">
        <v>7</v>
      </c>
      <c r="J32" s="5">
        <v>61</v>
      </c>
      <c r="K32" s="12">
        <f>E32/60</f>
        <v>2265490.2999999998</v>
      </c>
      <c r="L32" s="4">
        <v>78984950</v>
      </c>
      <c r="M32" s="4">
        <v>45697.098720000002</v>
      </c>
      <c r="N32" s="4">
        <v>56944468</v>
      </c>
      <c r="O32" s="4">
        <v>15433.12096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9453929.0403200015</v>
      </c>
      <c r="AB32" s="4">
        <f t="shared" si="9"/>
        <v>27124753.380320001</v>
      </c>
      <c r="AC32" s="4">
        <f t="shared" si="10"/>
        <v>67903578.780320004</v>
      </c>
      <c r="AD32" s="4">
        <f t="shared" si="11"/>
        <v>135868287.78031999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86638722</v>
      </c>
      <c r="F33" s="6">
        <f t="shared" si="1"/>
        <v>4460377.7</v>
      </c>
      <c r="G33" s="7">
        <f t="shared" si="12"/>
        <v>5.1482496475421233E-2</v>
      </c>
      <c r="H33" s="5">
        <v>2</v>
      </c>
      <c r="I33" s="5">
        <v>8</v>
      </c>
      <c r="J33" s="5">
        <v>104</v>
      </c>
      <c r="K33" s="12">
        <f>E33/60</f>
        <v>1443978.7</v>
      </c>
      <c r="L33" s="4">
        <v>32201766</v>
      </c>
      <c r="M33" s="4">
        <v>1650086.8</v>
      </c>
      <c r="N33" s="4">
        <v>54436956</v>
      </c>
      <c r="O33" s="4">
        <v>2810290.9000000004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1604332.8400000008</v>
      </c>
      <c r="AB33" s="4">
        <f t="shared" si="9"/>
        <v>12867366.700000003</v>
      </c>
      <c r="AC33" s="4">
        <f t="shared" si="10"/>
        <v>38858983.299999997</v>
      </c>
      <c r="AD33" s="4">
        <f t="shared" si="11"/>
        <v>82178344.299999997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157152185</v>
      </c>
      <c r="F34" s="6">
        <f t="shared" ref="F34:F51" si="16">M34+O34</f>
        <v>25243157.880000003</v>
      </c>
      <c r="G34" s="7">
        <f t="shared" si="12"/>
        <v>0.16062874264204474</v>
      </c>
      <c r="H34" s="5" t="s">
        <v>102</v>
      </c>
      <c r="I34" s="5">
        <v>11</v>
      </c>
      <c r="J34" s="5">
        <v>113</v>
      </c>
      <c r="K34" s="12">
        <f>E34/60</f>
        <v>2619203.0833333335</v>
      </c>
      <c r="L34" s="4">
        <v>89116133</v>
      </c>
      <c r="M34" s="4">
        <v>14310364.200000001</v>
      </c>
      <c r="N34" s="4">
        <v>68036052</v>
      </c>
      <c r="O34" s="4">
        <v>10932793.68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51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51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6187279.1199999973</v>
      </c>
      <c r="AC34" s="4">
        <f t="shared" ref="AC34:AC51" si="25">IF(E34*$AC$1-F34&gt;0,E34*$AC$1-F34,0)</f>
        <v>53332934.619999997</v>
      </c>
      <c r="AD34" s="4">
        <f t="shared" ref="AD34:AD51" si="26">IF(E34*$AD$1-F34&gt;0,E34*$AD$1-F34,0)</f>
        <v>131909027.12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64468516</v>
      </c>
      <c r="F35" s="6">
        <f t="shared" si="16"/>
        <v>28954773.400000002</v>
      </c>
      <c r="G35" s="7">
        <f t="shared" si="12"/>
        <v>0.44913044686804954</v>
      </c>
      <c r="H35" s="5" t="s">
        <v>102</v>
      </c>
      <c r="I35" s="5">
        <v>12</v>
      </c>
      <c r="J35" s="5">
        <v>163</v>
      </c>
      <c r="K35" s="12">
        <f>E35/60</f>
        <v>1074475.2666666666</v>
      </c>
      <c r="L35" s="4">
        <v>21145579</v>
      </c>
      <c r="M35" s="4">
        <v>9517408.25</v>
      </c>
      <c r="N35" s="4">
        <v>43322937</v>
      </c>
      <c r="O35" s="4">
        <v>19437365.150000002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3279484.5999999978</v>
      </c>
      <c r="AD35" s="4">
        <f t="shared" si="26"/>
        <v>35513742.599999994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169271219</v>
      </c>
      <c r="F36" s="6">
        <f t="shared" si="16"/>
        <v>169163884</v>
      </c>
      <c r="G36" s="7">
        <f t="shared" si="12"/>
        <v>0.99936589929088893</v>
      </c>
      <c r="H36" s="5" t="s">
        <v>100</v>
      </c>
      <c r="I36" s="5">
        <v>13</v>
      </c>
      <c r="J36" s="5">
        <v>205</v>
      </c>
      <c r="K36" s="12">
        <v>0</v>
      </c>
      <c r="L36" s="4">
        <v>90209516</v>
      </c>
      <c r="M36" s="4">
        <v>90164137</v>
      </c>
      <c r="N36" s="4">
        <v>79061703</v>
      </c>
      <c r="O36" s="4">
        <v>78999747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10986065</v>
      </c>
      <c r="W36" s="9" t="str">
        <f t="shared" si="20"/>
        <v/>
      </c>
      <c r="X36" s="9" t="e">
        <f t="shared" si="13"/>
        <v>#VALUE!</v>
      </c>
      <c r="Y36" s="9">
        <f t="shared" si="21"/>
        <v>10986065</v>
      </c>
      <c r="Z36" s="10">
        <f t="shared" si="22"/>
        <v>6.4902143819263208E-2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107335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43287847</v>
      </c>
      <c r="F37" s="6">
        <f t="shared" si="16"/>
        <v>76146.8024</v>
      </c>
      <c r="G37" s="7">
        <f t="shared" si="12"/>
        <v>1.7590803811517815E-3</v>
      </c>
      <c r="H37" s="5">
        <v>1</v>
      </c>
      <c r="I37" s="5">
        <v>7</v>
      </c>
      <c r="J37" s="5">
        <v>50</v>
      </c>
      <c r="K37" s="12">
        <f>E37/60</f>
        <v>721464.1166666667</v>
      </c>
      <c r="L37" s="4">
        <v>11030875</v>
      </c>
      <c r="M37" s="4">
        <v>23314.012320000002</v>
      </c>
      <c r="N37" s="4">
        <v>32256972</v>
      </c>
      <c r="O37" s="4">
        <v>52832.790079999999</v>
      </c>
      <c r="P37" s="2">
        <v>10988686</v>
      </c>
      <c r="Q37" s="22">
        <v>10986065</v>
      </c>
      <c r="R37" s="1" t="s">
        <v>99</v>
      </c>
      <c r="S37" s="2">
        <v>32119263</v>
      </c>
      <c r="T37" s="2">
        <f t="shared" si="17"/>
        <v>54094014</v>
      </c>
      <c r="U37" s="9">
        <f t="shared" si="18"/>
        <v>5494343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5494343</v>
      </c>
      <c r="Z37" s="10">
        <f t="shared" si="22"/>
        <v>0.12692576278972711</v>
      </c>
      <c r="AA37" s="4">
        <f t="shared" si="23"/>
        <v>2954002.4876000006</v>
      </c>
      <c r="AB37" s="4">
        <f t="shared" si="24"/>
        <v>8581422.5976</v>
      </c>
      <c r="AC37" s="4">
        <f t="shared" si="25"/>
        <v>21567776.6976</v>
      </c>
      <c r="AD37" s="4">
        <f t="shared" si="26"/>
        <v>43211700.1976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101434945</v>
      </c>
      <c r="F38" s="6">
        <f t="shared" si="16"/>
        <v>5146284.1500000004</v>
      </c>
      <c r="G38" s="7">
        <f t="shared" si="12"/>
        <v>5.0734824670137103E-2</v>
      </c>
      <c r="H38" s="5">
        <v>2</v>
      </c>
      <c r="I38" s="5">
        <v>8</v>
      </c>
      <c r="J38" s="5">
        <v>94</v>
      </c>
      <c r="K38" s="12">
        <f>E38/60</f>
        <v>1690582.4166666667</v>
      </c>
      <c r="L38" s="4">
        <v>12354610</v>
      </c>
      <c r="M38" s="4">
        <v>673008.9</v>
      </c>
      <c r="N38" s="4">
        <v>89080335</v>
      </c>
      <c r="O38" s="4">
        <v>4473275.25</v>
      </c>
      <c r="P38" s="1" t="s">
        <v>99</v>
      </c>
      <c r="Q38" s="2" t="s">
        <v>99</v>
      </c>
      <c r="R38" s="2">
        <v>87650292</v>
      </c>
      <c r="S38" s="2">
        <v>89011300</v>
      </c>
      <c r="T38" s="2">
        <f t="shared" si="17"/>
        <v>176661592</v>
      </c>
      <c r="U38" s="9" t="e">
        <f t="shared" si="18"/>
        <v>#VALUE!</v>
      </c>
      <c r="V38" s="9">
        <f t="shared" si="19"/>
        <v>23470363</v>
      </c>
      <c r="W38" s="9">
        <f t="shared" si="20"/>
        <v>87650292</v>
      </c>
      <c r="X38" s="9">
        <f t="shared" si="13"/>
        <v>0</v>
      </c>
      <c r="Y38" s="9">
        <f t="shared" si="21"/>
        <v>111120655</v>
      </c>
      <c r="Z38" s="10">
        <f t="shared" si="22"/>
        <v>1.0954869152834854</v>
      </c>
      <c r="AA38" s="4">
        <f t="shared" si="23"/>
        <v>1954162</v>
      </c>
      <c r="AB38" s="4">
        <f t="shared" si="24"/>
        <v>15140704.85</v>
      </c>
      <c r="AC38" s="4">
        <f t="shared" si="25"/>
        <v>45571188.350000001</v>
      </c>
      <c r="AD38" s="4">
        <f t="shared" si="26"/>
        <v>96288660.849999994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119975267</v>
      </c>
      <c r="F39" s="6">
        <f t="shared" si="16"/>
        <v>19271711.52</v>
      </c>
      <c r="G39" s="7">
        <f t="shared" si="12"/>
        <v>0.1606307033265448</v>
      </c>
      <c r="H39" s="5">
        <v>3</v>
      </c>
      <c r="I39" s="5">
        <v>9</v>
      </c>
      <c r="J39" s="5">
        <v>109</v>
      </c>
      <c r="K39" s="12">
        <f>E39/60</f>
        <v>1999587.7833333334</v>
      </c>
      <c r="L39" s="4">
        <v>98811362</v>
      </c>
      <c r="M39" s="4">
        <v>15807098.120000001</v>
      </c>
      <c r="N39" s="4">
        <v>21163905</v>
      </c>
      <c r="O39" s="4">
        <v>3464613.4</v>
      </c>
      <c r="P39" s="1" t="s">
        <v>99</v>
      </c>
      <c r="Q39" s="22">
        <v>23470363</v>
      </c>
      <c r="R39" s="1" t="s">
        <v>99</v>
      </c>
      <c r="S39" s="2">
        <v>21098406</v>
      </c>
      <c r="T39" s="2">
        <f t="shared" si="17"/>
        <v>44568769</v>
      </c>
      <c r="U39" s="9" t="e">
        <f t="shared" si="18"/>
        <v>#VALUE!</v>
      </c>
      <c r="V39" s="9">
        <f t="shared" si="19"/>
        <v>98773405</v>
      </c>
      <c r="W39" s="9" t="str">
        <f t="shared" si="20"/>
        <v/>
      </c>
      <c r="X39" s="9">
        <f t="shared" si="13"/>
        <v>0</v>
      </c>
      <c r="Y39" s="9">
        <f t="shared" si="21"/>
        <v>98773405</v>
      </c>
      <c r="Z39" s="10">
        <f t="shared" si="22"/>
        <v>0.8232813934892097</v>
      </c>
      <c r="AA39" s="4">
        <f t="shared" si="23"/>
        <v>0</v>
      </c>
      <c r="AB39" s="4">
        <f t="shared" si="24"/>
        <v>4723341.8800000027</v>
      </c>
      <c r="AC39" s="4">
        <f t="shared" si="25"/>
        <v>40715921.980000004</v>
      </c>
      <c r="AD39" s="4">
        <f t="shared" si="26"/>
        <v>100703555.48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113722999</v>
      </c>
      <c r="F40" s="6">
        <f t="shared" si="16"/>
        <v>51220368.25</v>
      </c>
      <c r="G40" s="7">
        <f t="shared" si="12"/>
        <v>0.45039586275771709</v>
      </c>
      <c r="H40" s="5" t="s">
        <v>100</v>
      </c>
      <c r="I40" s="5">
        <v>12</v>
      </c>
      <c r="J40" s="5">
        <v>170</v>
      </c>
      <c r="K40" s="12">
        <v>0</v>
      </c>
      <c r="L40" s="4">
        <v>23543681</v>
      </c>
      <c r="M40" s="4">
        <v>10613747.050000001</v>
      </c>
      <c r="N40" s="4">
        <v>90179318</v>
      </c>
      <c r="O40" s="4">
        <v>40606621.200000003</v>
      </c>
      <c r="P40" s="1" t="s">
        <v>99</v>
      </c>
      <c r="Q40" s="2">
        <v>98773405</v>
      </c>
      <c r="R40" s="2">
        <v>23469661</v>
      </c>
      <c r="S40" s="2">
        <v>90118302</v>
      </c>
      <c r="T40" s="2">
        <f t="shared" si="17"/>
        <v>212361368</v>
      </c>
      <c r="U40" s="9" t="e">
        <f t="shared" si="18"/>
        <v>#VALUE!</v>
      </c>
      <c r="V40" s="9" t="str">
        <f t="shared" si="19"/>
        <v/>
      </c>
      <c r="W40" s="9">
        <f t="shared" si="20"/>
        <v>23469661</v>
      </c>
      <c r="X40" s="9">
        <f t="shared" si="13"/>
        <v>0</v>
      </c>
      <c r="Y40" s="9">
        <f t="shared" si="21"/>
        <v>23469661</v>
      </c>
      <c r="Z40" s="10">
        <f t="shared" si="22"/>
        <v>0.20637567779935173</v>
      </c>
      <c r="AA40" s="4">
        <f t="shared" si="23"/>
        <v>0</v>
      </c>
      <c r="AB40" s="4">
        <f t="shared" si="24"/>
        <v>0</v>
      </c>
      <c r="AC40" s="4">
        <f t="shared" si="25"/>
        <v>5641131.25</v>
      </c>
      <c r="AD40" s="4">
        <f t="shared" si="26"/>
        <v>62502630.75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98741426</v>
      </c>
      <c r="F41" s="6">
        <f t="shared" si="16"/>
        <v>98748597</v>
      </c>
      <c r="G41" s="7">
        <f t="shared" si="12"/>
        <v>1.0000726240271232</v>
      </c>
      <c r="H41" s="5" t="s">
        <v>101</v>
      </c>
      <c r="I41" s="5">
        <v>14</v>
      </c>
      <c r="J41" s="5">
        <v>208</v>
      </c>
      <c r="K41" s="12">
        <v>0</v>
      </c>
      <c r="L41" s="4">
        <v>87676092</v>
      </c>
      <c r="M41" s="4">
        <v>87716754</v>
      </c>
      <c r="N41" s="4">
        <v>11065334</v>
      </c>
      <c r="O41" s="4">
        <v>11031843</v>
      </c>
      <c r="P41" s="2">
        <v>12357518</v>
      </c>
      <c r="Q41" s="2" t="s">
        <v>99</v>
      </c>
      <c r="R41" s="1" t="s">
        <v>99</v>
      </c>
      <c r="S41" s="1" t="s">
        <v>99</v>
      </c>
      <c r="T41" s="2">
        <f t="shared" si="17"/>
        <v>12357518</v>
      </c>
      <c r="U41" s="9">
        <f t="shared" si="18"/>
        <v>6178759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6178759</v>
      </c>
      <c r="Z41" s="10">
        <f t="shared" si="22"/>
        <v>6.257514449912846E-2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0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46947898</v>
      </c>
      <c r="F42" s="6">
        <f t="shared" si="16"/>
        <v>77433.085439999995</v>
      </c>
      <c r="G42" s="7">
        <f t="shared" si="12"/>
        <v>1.6493408382202755E-3</v>
      </c>
      <c r="H42" s="5">
        <v>1</v>
      </c>
      <c r="I42" s="5">
        <v>5</v>
      </c>
      <c r="J42" s="5">
        <v>56</v>
      </c>
      <c r="K42" s="12">
        <f>E42/60</f>
        <v>782464.96666666667</v>
      </c>
      <c r="L42" s="4">
        <v>34572813</v>
      </c>
      <c r="M42" s="4">
        <v>28062.431199999999</v>
      </c>
      <c r="N42" s="4">
        <v>12375085</v>
      </c>
      <c r="O42" s="4">
        <v>49370.654240000003</v>
      </c>
      <c r="P42" s="2">
        <v>34570358</v>
      </c>
      <c r="Q42" s="1" t="s">
        <v>99</v>
      </c>
      <c r="R42" s="2">
        <v>65445107</v>
      </c>
      <c r="S42" s="2">
        <v>12353091</v>
      </c>
      <c r="T42" s="2">
        <f t="shared" si="17"/>
        <v>112368556</v>
      </c>
      <c r="U42" s="9">
        <f t="shared" si="18"/>
        <v>17285179</v>
      </c>
      <c r="V42" s="9">
        <f t="shared" si="19"/>
        <v>98781595</v>
      </c>
      <c r="W42" s="9">
        <f t="shared" si="20"/>
        <v>65445107</v>
      </c>
      <c r="X42" s="9">
        <f t="shared" si="13"/>
        <v>0</v>
      </c>
      <c r="Y42" s="9">
        <f t="shared" si="21"/>
        <v>181511881</v>
      </c>
      <c r="Z42" s="10">
        <f t="shared" si="22"/>
        <v>3.8662408485253161</v>
      </c>
      <c r="AA42" s="4">
        <f t="shared" si="23"/>
        <v>3208919.7745600003</v>
      </c>
      <c r="AB42" s="4">
        <f t="shared" si="24"/>
        <v>9312146.5145599991</v>
      </c>
      <c r="AC42" s="4">
        <f t="shared" si="25"/>
        <v>23396515.914560001</v>
      </c>
      <c r="AD42" s="4">
        <f t="shared" si="26"/>
        <v>46870464.914559998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175581216</v>
      </c>
      <c r="F43" s="6">
        <f t="shared" si="16"/>
        <v>8921895.1000000015</v>
      </c>
      <c r="G43" s="7">
        <f t="shared" si="12"/>
        <v>5.0813494195187721E-2</v>
      </c>
      <c r="H43" s="5">
        <v>2</v>
      </c>
      <c r="I43" s="5">
        <v>8</v>
      </c>
      <c r="J43" s="5">
        <v>105</v>
      </c>
      <c r="K43" s="12">
        <f>E43/60</f>
        <v>2926353.6</v>
      </c>
      <c r="L43" s="4">
        <v>76619182</v>
      </c>
      <c r="M43" s="4">
        <v>3918795.5</v>
      </c>
      <c r="N43" s="4">
        <v>98962034</v>
      </c>
      <c r="O43" s="4">
        <v>5003099.6000000006</v>
      </c>
      <c r="P43" s="2">
        <v>76543860</v>
      </c>
      <c r="Q43" s="22">
        <v>98781595</v>
      </c>
      <c r="R43" s="1" t="s">
        <v>99</v>
      </c>
      <c r="S43" s="1" t="s">
        <v>99</v>
      </c>
      <c r="T43" s="2">
        <f t="shared" si="17"/>
        <v>175325455</v>
      </c>
      <c r="U43" s="9">
        <f t="shared" si="18"/>
        <v>38271930</v>
      </c>
      <c r="V43" s="9">
        <f t="shared" si="19"/>
        <v>45680027</v>
      </c>
      <c r="W43" s="9" t="str">
        <f t="shared" si="20"/>
        <v/>
      </c>
      <c r="X43" s="9" t="e">
        <f t="shared" si="13"/>
        <v>#VALUE!</v>
      </c>
      <c r="Y43" s="9">
        <f t="shared" si="21"/>
        <v>83951957</v>
      </c>
      <c r="Z43" s="10">
        <f t="shared" si="22"/>
        <v>0.47813746203921953</v>
      </c>
      <c r="AA43" s="4">
        <f t="shared" si="23"/>
        <v>3368790.0199999996</v>
      </c>
      <c r="AB43" s="4">
        <f t="shared" si="24"/>
        <v>26194348.100000001</v>
      </c>
      <c r="AC43" s="4">
        <f t="shared" si="25"/>
        <v>78868712.900000006</v>
      </c>
      <c r="AD43" s="4">
        <f t="shared" si="26"/>
        <v>166659320.90000001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69383382</v>
      </c>
      <c r="F44" s="6">
        <f t="shared" si="16"/>
        <v>11119956.4</v>
      </c>
      <c r="G44" s="7">
        <f t="shared" si="12"/>
        <v>0.16026829594440928</v>
      </c>
      <c r="H44" s="5" t="s">
        <v>102</v>
      </c>
      <c r="I44" s="5">
        <v>11</v>
      </c>
      <c r="J44" s="5">
        <v>136</v>
      </c>
      <c r="K44" s="12">
        <f>E44/60</f>
        <v>1156389.7</v>
      </c>
      <c r="L44" s="4">
        <v>45733968</v>
      </c>
      <c r="M44" s="4">
        <v>7361194.1600000001</v>
      </c>
      <c r="N44" s="4">
        <v>23649414</v>
      </c>
      <c r="O44" s="4">
        <v>3758762.24</v>
      </c>
      <c r="P44" s="2">
        <v>45685421</v>
      </c>
      <c r="Q44" s="2">
        <v>45680027</v>
      </c>
      <c r="R44" s="2">
        <v>23457966</v>
      </c>
      <c r="S44" s="1" t="s">
        <v>99</v>
      </c>
      <c r="T44" s="2">
        <f t="shared" si="17"/>
        <v>114823414</v>
      </c>
      <c r="U44" s="9">
        <f t="shared" si="18"/>
        <v>22842710.5</v>
      </c>
      <c r="V44" s="9" t="str">
        <f t="shared" si="19"/>
        <v/>
      </c>
      <c r="W44" s="9">
        <f t="shared" si="20"/>
        <v>23457966</v>
      </c>
      <c r="X44" s="9" t="e">
        <f t="shared" si="13"/>
        <v>#VALUE!</v>
      </c>
      <c r="Y44" s="9">
        <f t="shared" si="21"/>
        <v>46300676.5</v>
      </c>
      <c r="Z44" s="10">
        <f t="shared" si="22"/>
        <v>0.66731651247556656</v>
      </c>
      <c r="AA44" s="4">
        <f t="shared" si="23"/>
        <v>0</v>
      </c>
      <c r="AB44" s="4">
        <f t="shared" si="24"/>
        <v>2756720</v>
      </c>
      <c r="AC44" s="4">
        <f t="shared" si="25"/>
        <v>23571734.600000001</v>
      </c>
      <c r="AD44" s="4">
        <f t="shared" si="26"/>
        <v>58263425.600000001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153155173</v>
      </c>
      <c r="F45" s="6">
        <f t="shared" si="16"/>
        <v>68993923.5</v>
      </c>
      <c r="G45" s="7">
        <f t="shared" si="12"/>
        <v>0.45048379462834076</v>
      </c>
      <c r="H45" s="5" t="s">
        <v>102</v>
      </c>
      <c r="I45" s="5">
        <v>12</v>
      </c>
      <c r="J45" s="5">
        <v>152</v>
      </c>
      <c r="K45" s="12">
        <v>0</v>
      </c>
      <c r="L45" s="4">
        <v>65440185</v>
      </c>
      <c r="M45" s="4">
        <v>29471951.050000001</v>
      </c>
      <c r="N45" s="4">
        <v>87714988</v>
      </c>
      <c r="O45" s="4">
        <v>39521972.450000003</v>
      </c>
      <c r="P45" s="2">
        <v>65429200</v>
      </c>
      <c r="Q45" s="2" t="s">
        <v>99</v>
      </c>
      <c r="R45" s="1" t="s">
        <v>99</v>
      </c>
      <c r="S45" s="2">
        <v>87659092</v>
      </c>
      <c r="T45" s="2">
        <f t="shared" si="17"/>
        <v>153088292</v>
      </c>
      <c r="U45" s="9">
        <f t="shared" si="18"/>
        <v>32714600</v>
      </c>
      <c r="V45" s="9">
        <f t="shared" si="19"/>
        <v>34570032</v>
      </c>
      <c r="W45" s="9" t="str">
        <f t="shared" si="20"/>
        <v/>
      </c>
      <c r="X45" s="9">
        <f t="shared" si="13"/>
        <v>0</v>
      </c>
      <c r="Y45" s="9">
        <f t="shared" si="21"/>
        <v>67284632</v>
      </c>
      <c r="Z45" s="10">
        <f t="shared" si="22"/>
        <v>0.43932327378847336</v>
      </c>
      <c r="AA45" s="4">
        <f t="shared" si="23"/>
        <v>0</v>
      </c>
      <c r="AB45" s="4">
        <f t="shared" si="24"/>
        <v>0</v>
      </c>
      <c r="AC45" s="4">
        <f t="shared" si="25"/>
        <v>7583663</v>
      </c>
      <c r="AD45" s="4">
        <f t="shared" si="26"/>
        <v>84161249.5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91472163</v>
      </c>
      <c r="F46" s="6">
        <f t="shared" si="16"/>
        <v>91548674</v>
      </c>
      <c r="G46" s="7">
        <f t="shared" si="12"/>
        <v>1.0008364402621592</v>
      </c>
      <c r="H46" s="5" t="s">
        <v>100</v>
      </c>
      <c r="I46" s="5">
        <v>14</v>
      </c>
      <c r="J46" s="5">
        <v>229</v>
      </c>
      <c r="K46" s="12">
        <v>0</v>
      </c>
      <c r="L46" s="4">
        <v>56804748</v>
      </c>
      <c r="M46" s="4">
        <v>56878550</v>
      </c>
      <c r="N46" s="4">
        <v>34667415</v>
      </c>
      <c r="O46" s="4">
        <v>34670124</v>
      </c>
      <c r="P46" s="2">
        <v>56792872</v>
      </c>
      <c r="Q46" s="22">
        <v>34570032</v>
      </c>
      <c r="R46" s="1" t="s">
        <v>99</v>
      </c>
      <c r="S46" s="1" t="s">
        <v>99</v>
      </c>
      <c r="T46" s="2">
        <f t="shared" si="17"/>
        <v>91362904</v>
      </c>
      <c r="U46" s="9">
        <f t="shared" si="18"/>
        <v>28396436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28396436</v>
      </c>
      <c r="Z46" s="10">
        <f t="shared" si="22"/>
        <v>0.31043800724379939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131000865</v>
      </c>
      <c r="F47" s="6">
        <f t="shared" si="16"/>
        <v>160489.14464000001</v>
      </c>
      <c r="G47" s="7">
        <f t="shared" si="12"/>
        <v>1.2250998849511416E-3</v>
      </c>
      <c r="H47" s="5">
        <v>2</v>
      </c>
      <c r="I47" s="5">
        <v>5</v>
      </c>
      <c r="J47" s="5">
        <v>69</v>
      </c>
      <c r="K47" s="12">
        <f>E47/60</f>
        <v>2183347.75</v>
      </c>
      <c r="L47" s="4">
        <v>54426219</v>
      </c>
      <c r="M47" s="4">
        <v>87392.687839999999</v>
      </c>
      <c r="N47" s="4">
        <v>76574646</v>
      </c>
      <c r="O47" s="4">
        <v>73096.4568</v>
      </c>
      <c r="P47" s="1" t="s">
        <v>99</v>
      </c>
      <c r="Q47" s="2" t="s">
        <v>99</v>
      </c>
      <c r="R47" s="2">
        <v>54328162</v>
      </c>
      <c r="S47" s="2">
        <v>76537280</v>
      </c>
      <c r="T47" s="2">
        <f t="shared" si="17"/>
        <v>130865442</v>
      </c>
      <c r="U47" s="9" t="e">
        <f t="shared" si="18"/>
        <v>#VALUE!</v>
      </c>
      <c r="V47" s="9">
        <f t="shared" si="19"/>
        <v>67897580</v>
      </c>
      <c r="W47" s="9">
        <f t="shared" si="20"/>
        <v>54328162</v>
      </c>
      <c r="X47" s="9">
        <f t="shared" si="13"/>
        <v>0</v>
      </c>
      <c r="Y47" s="9">
        <f t="shared" si="21"/>
        <v>122225742</v>
      </c>
      <c r="Z47" s="10">
        <f t="shared" si="22"/>
        <v>0.9330147705513242</v>
      </c>
      <c r="AA47" s="4">
        <f t="shared" si="23"/>
        <v>9009571.4053600002</v>
      </c>
      <c r="AB47" s="4">
        <f t="shared" si="24"/>
        <v>26039683.855360001</v>
      </c>
      <c r="AC47" s="4">
        <f t="shared" si="25"/>
        <v>65339943.355360001</v>
      </c>
      <c r="AD47" s="4">
        <f t="shared" si="26"/>
        <v>130840375.85536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113679579</v>
      </c>
      <c r="F48" s="6">
        <f t="shared" si="16"/>
        <v>5777067.2000000011</v>
      </c>
      <c r="G48" s="7">
        <f t="shared" si="12"/>
        <v>5.0818865189498998E-2</v>
      </c>
      <c r="H48" s="5">
        <v>1</v>
      </c>
      <c r="I48" s="5">
        <v>8</v>
      </c>
      <c r="J48" s="5">
        <v>109</v>
      </c>
      <c r="K48" s="12">
        <f>E48/60</f>
        <v>1894659.65</v>
      </c>
      <c r="L48" s="4">
        <v>67920156</v>
      </c>
      <c r="M48" s="4">
        <v>3399174.1500000004</v>
      </c>
      <c r="N48" s="4">
        <v>45759423</v>
      </c>
      <c r="O48" s="4">
        <v>2377893.0500000003</v>
      </c>
      <c r="P48" s="1" t="s">
        <v>99</v>
      </c>
      <c r="Q48" s="22">
        <v>67897580</v>
      </c>
      <c r="R48" s="1" t="s">
        <v>99</v>
      </c>
      <c r="S48" s="2">
        <v>45686368</v>
      </c>
      <c r="T48" s="2">
        <f t="shared" si="17"/>
        <v>113583948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2180503.33</v>
      </c>
      <c r="AB48" s="4">
        <f t="shared" si="24"/>
        <v>16958848.600000001</v>
      </c>
      <c r="AC48" s="4">
        <f t="shared" si="25"/>
        <v>51062722.299999997</v>
      </c>
      <c r="AD48" s="4">
        <f t="shared" si="26"/>
        <v>107902511.8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108748032</v>
      </c>
      <c r="F49" s="6">
        <f t="shared" si="16"/>
        <v>17555316.359999999</v>
      </c>
      <c r="G49" s="7">
        <f t="shared" si="12"/>
        <v>0.16143111776036553</v>
      </c>
      <c r="H49" s="5">
        <v>3</v>
      </c>
      <c r="I49" s="5">
        <v>10</v>
      </c>
      <c r="J49" s="5">
        <v>118</v>
      </c>
      <c r="K49" s="12">
        <f>E49/60</f>
        <v>1812467.2</v>
      </c>
      <c r="L49" s="4">
        <v>43226271</v>
      </c>
      <c r="M49" s="4">
        <v>7002785.9199999999</v>
      </c>
      <c r="N49" s="4">
        <v>65521761</v>
      </c>
      <c r="O49" s="4">
        <v>10552530.439999999</v>
      </c>
      <c r="P49" s="2">
        <v>43218867</v>
      </c>
      <c r="Q49" s="2" t="s">
        <v>99</v>
      </c>
      <c r="R49" s="2">
        <v>65432641</v>
      </c>
      <c r="S49" s="1" t="s">
        <v>99</v>
      </c>
      <c r="T49" s="2">
        <f t="shared" si="17"/>
        <v>108651508</v>
      </c>
      <c r="U49" s="9">
        <f t="shared" si="18"/>
        <v>21609433.5</v>
      </c>
      <c r="V49" s="9" t="str">
        <f t="shared" si="19"/>
        <v/>
      </c>
      <c r="W49" s="9">
        <f t="shared" si="20"/>
        <v>65432641</v>
      </c>
      <c r="X49" s="9" t="e">
        <f t="shared" si="13"/>
        <v>#VALUE!</v>
      </c>
      <c r="Y49" s="9">
        <f t="shared" si="21"/>
        <v>87042074.5</v>
      </c>
      <c r="Z49" s="10">
        <f t="shared" si="22"/>
        <v>0.80040137645893217</v>
      </c>
      <c r="AA49" s="4">
        <f t="shared" si="23"/>
        <v>0</v>
      </c>
      <c r="AB49" s="4">
        <f t="shared" si="24"/>
        <v>4194290.0400000028</v>
      </c>
      <c r="AC49" s="4">
        <f t="shared" si="25"/>
        <v>36818699.640000001</v>
      </c>
      <c r="AD49" s="4">
        <f t="shared" si="26"/>
        <v>91192715.640000001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135927922</v>
      </c>
      <c r="F50" s="6">
        <f t="shared" si="16"/>
        <v>61169081.700000003</v>
      </c>
      <c r="G50" s="7">
        <f t="shared" si="12"/>
        <v>0.45001115885520565</v>
      </c>
      <c r="H50" s="5" t="s">
        <v>101</v>
      </c>
      <c r="I50" s="5">
        <v>12</v>
      </c>
      <c r="J50" s="5">
        <v>145</v>
      </c>
      <c r="K50" s="12">
        <v>0</v>
      </c>
      <c r="L50" s="4">
        <v>78987991</v>
      </c>
      <c r="M50" s="4">
        <v>35604817.300000004</v>
      </c>
      <c r="N50" s="4">
        <v>56939931</v>
      </c>
      <c r="O50" s="4">
        <v>25564264.400000002</v>
      </c>
      <c r="P50" s="1" t="s">
        <v>99</v>
      </c>
      <c r="Q50" s="1" t="s">
        <v>99</v>
      </c>
      <c r="R50" s="2">
        <v>78910280</v>
      </c>
      <c r="S50" s="2">
        <v>56805490</v>
      </c>
      <c r="T50" s="2">
        <f t="shared" si="17"/>
        <v>135715770</v>
      </c>
      <c r="U50" s="9" t="e">
        <f t="shared" si="18"/>
        <v>#VALUE!</v>
      </c>
      <c r="V50" s="9">
        <f t="shared" si="19"/>
        <v>54322691</v>
      </c>
      <c r="W50" s="9">
        <f t="shared" si="20"/>
        <v>78910280</v>
      </c>
      <c r="X50" s="9">
        <f t="shared" si="13"/>
        <v>0</v>
      </c>
      <c r="Y50" s="9">
        <f t="shared" si="21"/>
        <v>133232971</v>
      </c>
      <c r="Z50" s="10">
        <f t="shared" si="22"/>
        <v>0.98017367616345963</v>
      </c>
      <c r="AA50" s="4">
        <f t="shared" si="23"/>
        <v>0</v>
      </c>
      <c r="AB50" s="4">
        <f t="shared" si="24"/>
        <v>0</v>
      </c>
      <c r="AC50" s="4">
        <f t="shared" si="25"/>
        <v>6794879.299999997</v>
      </c>
      <c r="AD50" s="4">
        <f t="shared" si="26"/>
        <v>74758840.299999997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86597274</v>
      </c>
      <c r="F51" s="6">
        <f t="shared" si="16"/>
        <v>86572848</v>
      </c>
      <c r="G51" s="7">
        <f t="shared" si="12"/>
        <v>0.9997179356939111</v>
      </c>
      <c r="H51" s="5" t="s">
        <v>100</v>
      </c>
      <c r="I51" s="5">
        <v>12</v>
      </c>
      <c r="J51" s="5">
        <v>225</v>
      </c>
      <c r="K51" s="12">
        <v>0</v>
      </c>
      <c r="L51" s="4">
        <v>32150760</v>
      </c>
      <c r="M51" s="4">
        <v>32210314</v>
      </c>
      <c r="N51" s="4">
        <v>54446514</v>
      </c>
      <c r="O51" s="4">
        <v>54362534</v>
      </c>
      <c r="P51" s="2">
        <v>32120117</v>
      </c>
      <c r="Q51" s="22">
        <v>54322691</v>
      </c>
      <c r="R51" s="1" t="s">
        <v>99</v>
      </c>
      <c r="S51" s="1" t="s">
        <v>99</v>
      </c>
      <c r="T51" s="2">
        <f t="shared" si="17"/>
        <v>86442808</v>
      </c>
      <c r="U51" s="9">
        <f t="shared" si="18"/>
        <v>16060058.5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16060058.5</v>
      </c>
      <c r="Z51" s="10">
        <f t="shared" si="22"/>
        <v>0.18545685976212137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24426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42"/>
  <sheetViews>
    <sheetView topLeftCell="A28" workbookViewId="0">
      <selection activeCell="F42" sqref="F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103</v>
      </c>
      <c r="C2" s="13" t="s">
        <v>104</v>
      </c>
      <c r="D2" s="14" t="s">
        <v>105</v>
      </c>
      <c r="E2" s="14" t="s">
        <v>106</v>
      </c>
      <c r="F2" s="18" t="s">
        <v>107</v>
      </c>
      <c r="G2" s="14" t="s">
        <v>108</v>
      </c>
    </row>
    <row r="3" spans="2:7" ht="41.25" customHeight="1">
      <c r="B3" s="15" t="s">
        <v>109</v>
      </c>
      <c r="C3" s="16">
        <v>26957145.599999998</v>
      </c>
      <c r="D3" s="14">
        <v>2024</v>
      </c>
      <c r="E3" s="14" t="s">
        <v>110</v>
      </c>
      <c r="F3" s="17">
        <f ca="1">(C3*0.2) + RANDBETWEEN(0, 25000)</f>
        <v>5396167.1200000001</v>
      </c>
      <c r="G3" s="16">
        <f t="shared" ref="G3:G42" ca="1" si="0">C3-F3</f>
        <v>21560978.479999997</v>
      </c>
    </row>
    <row r="4" spans="2:7">
      <c r="B4" s="15" t="s">
        <v>111</v>
      </c>
      <c r="C4" s="16">
        <v>40426848</v>
      </c>
      <c r="D4" s="14">
        <v>2023</v>
      </c>
      <c r="E4" s="14" t="s">
        <v>110</v>
      </c>
      <c r="F4" s="17">
        <f t="shared" ref="F4:F42" ca="1" si="1">(C4*0.2) + RANDBETWEEN(0, 25000)</f>
        <v>8090572.6000000006</v>
      </c>
      <c r="G4" s="16">
        <f t="shared" ca="1" si="0"/>
        <v>32336275.399999999</v>
      </c>
    </row>
    <row r="5" spans="2:7">
      <c r="B5" s="15" t="s">
        <v>112</v>
      </c>
      <c r="C5" s="16">
        <v>53896550.399999999</v>
      </c>
      <c r="D5" s="14">
        <v>2022</v>
      </c>
      <c r="E5" s="14" t="s">
        <v>110</v>
      </c>
      <c r="F5" s="17">
        <f t="shared" ca="1" si="1"/>
        <v>10795096.08</v>
      </c>
      <c r="G5" s="16">
        <f t="shared" ca="1" si="0"/>
        <v>43101454.32</v>
      </c>
    </row>
    <row r="6" spans="2:7" ht="30">
      <c r="B6" s="15" t="s">
        <v>113</v>
      </c>
      <c r="C6" s="16">
        <v>67366252.799999997</v>
      </c>
      <c r="D6" s="14">
        <v>2019</v>
      </c>
      <c r="E6" s="14" t="s">
        <v>110</v>
      </c>
      <c r="F6" s="17">
        <f t="shared" ca="1" si="1"/>
        <v>13491007.560000001</v>
      </c>
      <c r="G6" s="16">
        <f t="shared" ca="1" si="0"/>
        <v>53875245.239999995</v>
      </c>
    </row>
    <row r="7" spans="2:7" ht="30">
      <c r="B7" s="15" t="s">
        <v>114</v>
      </c>
      <c r="C7" s="16">
        <v>80835955.199999988</v>
      </c>
      <c r="D7" s="14">
        <v>2024</v>
      </c>
      <c r="E7" s="14" t="s">
        <v>110</v>
      </c>
      <c r="F7" s="17">
        <f t="shared" ca="1" si="1"/>
        <v>16170733.039999999</v>
      </c>
      <c r="G7" s="16">
        <f t="shared" ca="1" si="0"/>
        <v>64665222.159999989</v>
      </c>
    </row>
    <row r="8" spans="2:7">
      <c r="B8" s="15" t="s">
        <v>115</v>
      </c>
      <c r="C8" s="16">
        <v>94305657.600000009</v>
      </c>
      <c r="D8" s="14">
        <v>2023</v>
      </c>
      <c r="E8" s="14" t="s">
        <v>110</v>
      </c>
      <c r="F8" s="17">
        <f t="shared" ca="1" si="1"/>
        <v>18875319.520000003</v>
      </c>
      <c r="G8" s="16">
        <f t="shared" ca="1" si="0"/>
        <v>75430338.080000013</v>
      </c>
    </row>
    <row r="9" spans="2:7" ht="30">
      <c r="B9" s="15" t="s">
        <v>116</v>
      </c>
      <c r="C9" s="16">
        <v>107760576</v>
      </c>
      <c r="D9" s="14">
        <v>2022</v>
      </c>
      <c r="E9" s="14" t="s">
        <v>110</v>
      </c>
      <c r="F9" s="17">
        <f t="shared" ca="1" si="1"/>
        <v>21573586.200000003</v>
      </c>
      <c r="G9" s="16">
        <f t="shared" ca="1" si="0"/>
        <v>86186989.799999997</v>
      </c>
    </row>
    <row r="10" spans="2:7">
      <c r="B10" s="15" t="s">
        <v>117</v>
      </c>
      <c r="C10" s="16">
        <v>121082438.39999999</v>
      </c>
      <c r="D10" s="14">
        <v>2019</v>
      </c>
      <c r="E10" s="14" t="s">
        <v>110</v>
      </c>
      <c r="F10" s="17">
        <f t="shared" ca="1" si="1"/>
        <v>24225918.68</v>
      </c>
      <c r="G10" s="16">
        <f t="shared" ca="1" si="0"/>
        <v>96856519.719999999</v>
      </c>
    </row>
    <row r="11" spans="2:7" ht="30">
      <c r="B11" s="15" t="s">
        <v>118</v>
      </c>
      <c r="C11" s="16">
        <v>133073740.8</v>
      </c>
      <c r="D11" s="14">
        <v>2024</v>
      </c>
      <c r="E11" s="14" t="s">
        <v>110</v>
      </c>
      <c r="F11" s="17">
        <f t="shared" ca="1" si="1"/>
        <v>26627462.16</v>
      </c>
      <c r="G11" s="16">
        <f t="shared" ca="1" si="0"/>
        <v>106446278.64</v>
      </c>
    </row>
    <row r="12" spans="2:7">
      <c r="B12" s="15" t="s">
        <v>119</v>
      </c>
      <c r="C12" s="16">
        <v>146543443.19999999</v>
      </c>
      <c r="D12" s="14">
        <v>2023</v>
      </c>
      <c r="E12" s="14" t="s">
        <v>110</v>
      </c>
      <c r="F12" s="17">
        <f t="shared" ca="1" si="1"/>
        <v>29324211.640000001</v>
      </c>
      <c r="G12" s="16">
        <f t="shared" ca="1" si="0"/>
        <v>117219231.55999999</v>
      </c>
    </row>
    <row r="13" spans="2:7">
      <c r="B13" s="15" t="s">
        <v>120</v>
      </c>
      <c r="C13" s="16">
        <v>16608345.6</v>
      </c>
      <c r="D13" s="14">
        <v>2022</v>
      </c>
      <c r="E13" s="14" t="s">
        <v>110</v>
      </c>
      <c r="F13" s="17">
        <f t="shared" ca="1" si="1"/>
        <v>3321909.12</v>
      </c>
      <c r="G13" s="16">
        <f t="shared" ca="1" si="0"/>
        <v>13286436.48</v>
      </c>
    </row>
    <row r="14" spans="2:7">
      <c r="B14" s="15" t="s">
        <v>121</v>
      </c>
      <c r="C14" s="16">
        <v>33034848</v>
      </c>
      <c r="D14" s="14">
        <v>2019</v>
      </c>
      <c r="E14" s="14" t="s">
        <v>110</v>
      </c>
      <c r="F14" s="17">
        <f t="shared" ca="1" si="1"/>
        <v>6623675.6000000006</v>
      </c>
      <c r="G14" s="16">
        <f t="shared" ca="1" si="0"/>
        <v>26411172.399999999</v>
      </c>
    </row>
    <row r="15" spans="2:7" ht="30">
      <c r="B15" s="15" t="s">
        <v>122</v>
      </c>
      <c r="C15" s="16">
        <v>49461350.399999999</v>
      </c>
      <c r="D15" s="14">
        <v>2020</v>
      </c>
      <c r="E15" s="14" t="s">
        <v>110</v>
      </c>
      <c r="F15" s="17">
        <f t="shared" ca="1" si="1"/>
        <v>9901157.0800000001</v>
      </c>
      <c r="G15" s="16">
        <f t="shared" ca="1" si="0"/>
        <v>39560193.32</v>
      </c>
    </row>
    <row r="16" spans="2:7">
      <c r="B16" s="15" t="s">
        <v>123</v>
      </c>
      <c r="C16" s="16">
        <v>65887852.800000004</v>
      </c>
      <c r="D16" s="14">
        <v>2020</v>
      </c>
      <c r="E16" s="14" t="s">
        <v>110</v>
      </c>
      <c r="F16" s="17">
        <f t="shared" ca="1" si="1"/>
        <v>13196621.560000002</v>
      </c>
      <c r="G16" s="16">
        <f t="shared" ca="1" si="0"/>
        <v>52691231.240000002</v>
      </c>
    </row>
    <row r="17" spans="2:7">
      <c r="B17" s="15" t="s">
        <v>124</v>
      </c>
      <c r="C17" s="16">
        <v>82314355.199999988</v>
      </c>
      <c r="D17" s="14">
        <v>2020</v>
      </c>
      <c r="E17" s="14" t="s">
        <v>110</v>
      </c>
      <c r="F17" s="17">
        <f t="shared" ca="1" si="1"/>
        <v>16467188.039999999</v>
      </c>
      <c r="G17" s="16">
        <f t="shared" ca="1" si="0"/>
        <v>65847167.159999989</v>
      </c>
    </row>
    <row r="18" spans="2:7">
      <c r="B18" s="15" t="s">
        <v>125</v>
      </c>
      <c r="C18" s="16">
        <v>98740857.600000009</v>
      </c>
      <c r="D18" s="14">
        <v>2020</v>
      </c>
      <c r="E18" s="14" t="s">
        <v>126</v>
      </c>
      <c r="F18" s="17">
        <f t="shared" ca="1" si="1"/>
        <v>19749661.520000003</v>
      </c>
      <c r="G18" s="16">
        <f t="shared" ca="1" si="0"/>
        <v>78991196.080000013</v>
      </c>
    </row>
    <row r="19" spans="2:7" ht="30">
      <c r="B19" s="15" t="s">
        <v>127</v>
      </c>
      <c r="C19" s="16">
        <v>115152576</v>
      </c>
      <c r="D19" s="14">
        <v>2020</v>
      </c>
      <c r="E19" s="14" t="s">
        <v>110</v>
      </c>
      <c r="F19" s="17">
        <f t="shared" ca="1" si="1"/>
        <v>23031818.200000003</v>
      </c>
      <c r="G19" s="16">
        <f t="shared" ca="1" si="0"/>
        <v>92120757.799999997</v>
      </c>
    </row>
    <row r="20" spans="2:7">
      <c r="B20" s="15" t="s">
        <v>128</v>
      </c>
      <c r="C20" s="16">
        <v>131431238.39999999</v>
      </c>
      <c r="D20" s="14">
        <v>2020</v>
      </c>
      <c r="E20" s="14" t="s">
        <v>110</v>
      </c>
      <c r="F20" s="17">
        <f t="shared" ca="1" si="1"/>
        <v>26307428.68</v>
      </c>
      <c r="G20" s="16">
        <f t="shared" ca="1" si="0"/>
        <v>105123809.72</v>
      </c>
    </row>
    <row r="21" spans="2:7" ht="30">
      <c r="B21" s="15" t="s">
        <v>129</v>
      </c>
      <c r="C21" s="16">
        <v>146379340.79999998</v>
      </c>
      <c r="D21" s="14">
        <v>2017</v>
      </c>
      <c r="E21" s="14" t="s">
        <v>126</v>
      </c>
      <c r="F21" s="17">
        <f t="shared" ca="1" si="1"/>
        <v>29300835.159999996</v>
      </c>
      <c r="G21" s="16">
        <f t="shared" ca="1" si="0"/>
        <v>117078505.63999999</v>
      </c>
    </row>
    <row r="22" spans="2:7">
      <c r="B22" s="15" t="s">
        <v>130</v>
      </c>
      <c r="C22" s="16">
        <v>14965843.200000001</v>
      </c>
      <c r="D22" s="14">
        <v>2017</v>
      </c>
      <c r="E22" s="14" t="s">
        <v>110</v>
      </c>
      <c r="F22" s="17">
        <f t="shared" ca="1" si="1"/>
        <v>3013985.6400000006</v>
      </c>
      <c r="G22" s="16">
        <f t="shared" ca="1" si="0"/>
        <v>11951857.560000001</v>
      </c>
    </row>
    <row r="23" spans="2:7">
      <c r="B23" s="15" t="s">
        <v>131</v>
      </c>
      <c r="C23" s="16">
        <v>31392345.599999998</v>
      </c>
      <c r="D23" s="14">
        <v>2017</v>
      </c>
      <c r="E23" s="14" t="s">
        <v>126</v>
      </c>
      <c r="F23" s="17">
        <f t="shared" ca="1" si="1"/>
        <v>6288863.1200000001</v>
      </c>
      <c r="G23" s="16">
        <f t="shared" ca="1" si="0"/>
        <v>25103482.479999997</v>
      </c>
    </row>
    <row r="24" spans="2:7">
      <c r="B24" s="15" t="s">
        <v>132</v>
      </c>
      <c r="C24" s="16">
        <v>47818848</v>
      </c>
      <c r="D24" s="14">
        <v>2017</v>
      </c>
      <c r="E24" s="14" t="s">
        <v>110</v>
      </c>
      <c r="F24" s="17">
        <f t="shared" ca="1" si="1"/>
        <v>9566012.5999999996</v>
      </c>
      <c r="G24" s="16">
        <f t="shared" ca="1" si="0"/>
        <v>38252835.399999999</v>
      </c>
    </row>
    <row r="25" spans="2:7" ht="30">
      <c r="B25" s="15" t="s">
        <v>133</v>
      </c>
      <c r="C25" s="16">
        <v>64245350.399999999</v>
      </c>
      <c r="D25" s="14">
        <v>2017</v>
      </c>
      <c r="E25" s="14" t="s">
        <v>110</v>
      </c>
      <c r="F25" s="17">
        <f t="shared" ca="1" si="1"/>
        <v>12870677.08</v>
      </c>
      <c r="G25" s="16">
        <f t="shared" ca="1" si="0"/>
        <v>51374673.32</v>
      </c>
    </row>
    <row r="26" spans="2:7">
      <c r="B26" s="15" t="s">
        <v>134</v>
      </c>
      <c r="C26" s="16">
        <v>80671852.799999997</v>
      </c>
      <c r="D26" s="14">
        <v>2017</v>
      </c>
      <c r="E26" s="14" t="s">
        <v>110</v>
      </c>
      <c r="F26" s="17">
        <f t="shared" ca="1" si="1"/>
        <v>16159139.560000001</v>
      </c>
      <c r="G26" s="16">
        <f t="shared" ca="1" si="0"/>
        <v>64512713.239999995</v>
      </c>
    </row>
    <row r="27" spans="2:7" ht="30">
      <c r="B27" s="15" t="s">
        <v>135</v>
      </c>
      <c r="C27" s="16">
        <v>97098355.199999988</v>
      </c>
      <c r="D27" s="14">
        <v>2017</v>
      </c>
      <c r="E27" s="14" t="s">
        <v>110</v>
      </c>
      <c r="F27" s="17">
        <f t="shared" ca="1" si="1"/>
        <v>19433623.039999999</v>
      </c>
      <c r="G27" s="16">
        <f t="shared" ca="1" si="0"/>
        <v>77664732.159999996</v>
      </c>
    </row>
    <row r="28" spans="2:7">
      <c r="B28" s="15" t="s">
        <v>136</v>
      </c>
      <c r="C28" s="16">
        <v>113524857.60000001</v>
      </c>
      <c r="D28" s="14">
        <v>2015</v>
      </c>
      <c r="E28" s="14" t="s">
        <v>110</v>
      </c>
      <c r="F28" s="17">
        <f t="shared" ca="1" si="1"/>
        <v>22709676.520000003</v>
      </c>
      <c r="G28" s="16">
        <f t="shared" ca="1" si="0"/>
        <v>90815181.080000013</v>
      </c>
    </row>
    <row r="29" spans="2:7">
      <c r="B29" s="15" t="s">
        <v>137</v>
      </c>
      <c r="C29" s="16">
        <v>129936576</v>
      </c>
      <c r="D29" s="14">
        <v>2015</v>
      </c>
      <c r="E29" s="14" t="s">
        <v>126</v>
      </c>
      <c r="F29" s="17">
        <f t="shared" ca="1" si="1"/>
        <v>26011009.200000003</v>
      </c>
      <c r="G29" s="16">
        <f t="shared" ca="1" si="0"/>
        <v>103925566.8</v>
      </c>
    </row>
    <row r="30" spans="2:7" ht="30">
      <c r="B30" s="15" t="s">
        <v>138</v>
      </c>
      <c r="C30" s="16">
        <v>146215238.40000001</v>
      </c>
      <c r="D30" s="14">
        <v>2015</v>
      </c>
      <c r="E30" s="14" t="s">
        <v>126</v>
      </c>
      <c r="F30" s="17">
        <f t="shared" ca="1" si="1"/>
        <v>29265937.680000003</v>
      </c>
      <c r="G30" s="16">
        <f t="shared" ca="1" si="0"/>
        <v>116949300.72</v>
      </c>
    </row>
    <row r="31" spans="2:7">
      <c r="B31" s="15" t="s">
        <v>139</v>
      </c>
      <c r="C31" s="16">
        <v>28107340.799999997</v>
      </c>
      <c r="D31" s="14">
        <v>2015</v>
      </c>
      <c r="E31" s="14" t="s">
        <v>126</v>
      </c>
      <c r="F31" s="17">
        <f t="shared" ca="1" si="1"/>
        <v>5622632.1600000001</v>
      </c>
      <c r="G31" s="16">
        <f t="shared" ca="1" si="0"/>
        <v>22484708.639999997</v>
      </c>
    </row>
    <row r="32" spans="2:7">
      <c r="B32" s="15" t="s">
        <v>140</v>
      </c>
      <c r="C32" s="16">
        <v>44533843.199999996</v>
      </c>
      <c r="D32" s="14">
        <v>2015</v>
      </c>
      <c r="E32" s="14" t="s">
        <v>126</v>
      </c>
      <c r="F32" s="17">
        <f t="shared" ca="1" si="1"/>
        <v>8919906.6399999987</v>
      </c>
      <c r="G32" s="16">
        <f t="shared" ca="1" si="0"/>
        <v>35613936.559999995</v>
      </c>
    </row>
    <row r="33" spans="2:7" ht="30">
      <c r="B33" s="15" t="s">
        <v>141</v>
      </c>
      <c r="C33" s="16">
        <v>60960345.599999994</v>
      </c>
      <c r="D33" s="14">
        <v>2015</v>
      </c>
      <c r="E33" s="14" t="s">
        <v>110</v>
      </c>
      <c r="F33" s="17">
        <f t="shared" ca="1" si="1"/>
        <v>12202421.119999999</v>
      </c>
      <c r="G33" s="16">
        <f t="shared" ca="1" si="0"/>
        <v>48757924.479999997</v>
      </c>
    </row>
    <row r="34" spans="2:7">
      <c r="B34" s="15" t="s">
        <v>142</v>
      </c>
      <c r="C34" s="16">
        <v>77386848</v>
      </c>
      <c r="D34" s="14">
        <v>2015</v>
      </c>
      <c r="E34" s="14" t="s">
        <v>110</v>
      </c>
      <c r="F34" s="17">
        <f t="shared" ca="1" si="1"/>
        <v>15500368.600000001</v>
      </c>
      <c r="G34" s="16">
        <f t="shared" ca="1" si="0"/>
        <v>61886479.399999999</v>
      </c>
    </row>
    <row r="35" spans="2:7">
      <c r="B35" s="15" t="s">
        <v>143</v>
      </c>
      <c r="C35" s="16">
        <v>93813350.399999991</v>
      </c>
      <c r="D35" s="14">
        <v>2015</v>
      </c>
      <c r="E35" s="14" t="s">
        <v>110</v>
      </c>
      <c r="F35" s="17">
        <f t="shared" ca="1" si="1"/>
        <v>18763224.079999998</v>
      </c>
      <c r="G35" s="16">
        <f t="shared" ca="1" si="0"/>
        <v>75050126.319999993</v>
      </c>
    </row>
    <row r="36" spans="2:7" ht="30">
      <c r="B36" s="15" t="s">
        <v>144</v>
      </c>
      <c r="C36" s="16">
        <v>110239852.8</v>
      </c>
      <c r="D36" s="14">
        <v>2015</v>
      </c>
      <c r="E36" s="14" t="s">
        <v>110</v>
      </c>
      <c r="F36" s="17">
        <f t="shared" ca="1" si="1"/>
        <v>22051685.560000002</v>
      </c>
      <c r="G36" s="16">
        <f t="shared" ca="1" si="0"/>
        <v>88188167.239999995</v>
      </c>
    </row>
    <row r="37" spans="2:7">
      <c r="B37" s="15" t="s">
        <v>145</v>
      </c>
      <c r="C37" s="16">
        <v>126666355.19999999</v>
      </c>
      <c r="D37" s="14">
        <v>2015</v>
      </c>
      <c r="E37" s="14" t="s">
        <v>110</v>
      </c>
      <c r="F37" s="17">
        <f t="shared" ca="1" si="1"/>
        <v>25355100.039999999</v>
      </c>
      <c r="G37" s="16">
        <f t="shared" ca="1" si="0"/>
        <v>101311255.16</v>
      </c>
    </row>
    <row r="38" spans="2:7">
      <c r="B38" s="15" t="s">
        <v>146</v>
      </c>
      <c r="C38" s="16">
        <v>143092857.59999999</v>
      </c>
      <c r="D38" s="14">
        <v>2015</v>
      </c>
      <c r="E38" s="14" t="s">
        <v>126</v>
      </c>
      <c r="F38" s="17">
        <f t="shared" ca="1" si="1"/>
        <v>28626081.52</v>
      </c>
      <c r="G38" s="16">
        <f t="shared" ca="1" si="0"/>
        <v>114466776.08</v>
      </c>
    </row>
    <row r="39" spans="2:7" ht="30">
      <c r="B39" s="15" t="s">
        <v>147</v>
      </c>
      <c r="C39" s="16">
        <v>26448576</v>
      </c>
      <c r="D39" s="14">
        <v>2015</v>
      </c>
      <c r="E39" s="14" t="s">
        <v>126</v>
      </c>
      <c r="F39" s="17">
        <f t="shared" ca="1" si="1"/>
        <v>5295179.2</v>
      </c>
      <c r="G39" s="16">
        <f t="shared" ca="1" si="0"/>
        <v>21153396.800000001</v>
      </c>
    </row>
    <row r="40" spans="2:7">
      <c r="B40" s="15" t="s">
        <v>148</v>
      </c>
      <c r="C40" s="16">
        <v>42727238.399999999</v>
      </c>
      <c r="D40" s="14">
        <v>2015</v>
      </c>
      <c r="E40" s="14" t="s">
        <v>126</v>
      </c>
      <c r="F40" s="17">
        <f t="shared" ca="1" si="1"/>
        <v>8561391.6799999997</v>
      </c>
      <c r="G40" s="16">
        <f t="shared" ca="1" si="0"/>
        <v>34165846.719999999</v>
      </c>
    </row>
    <row r="41" spans="2:7">
      <c r="B41" s="15" t="s">
        <v>149</v>
      </c>
      <c r="C41" s="16">
        <v>57675340.800000004</v>
      </c>
      <c r="D41" s="14">
        <v>2015</v>
      </c>
      <c r="E41" s="14" t="s">
        <v>126</v>
      </c>
      <c r="F41" s="17">
        <f t="shared" ca="1" si="1"/>
        <v>11544198.160000002</v>
      </c>
      <c r="G41" s="16">
        <f t="shared" ca="1" si="0"/>
        <v>46131142.640000001</v>
      </c>
    </row>
    <row r="42" spans="2:7">
      <c r="B42" s="15" t="s">
        <v>150</v>
      </c>
      <c r="C42" s="16">
        <v>74101843.200000003</v>
      </c>
      <c r="D42" s="14">
        <v>2015</v>
      </c>
      <c r="E42" s="14" t="s">
        <v>126</v>
      </c>
      <c r="F42" s="17">
        <f t="shared" ca="1" si="1"/>
        <v>14842292.640000001</v>
      </c>
      <c r="G42" s="16">
        <f t="shared" ca="1" si="0"/>
        <v>59259550.560000002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4"/>
  <sheetViews>
    <sheetView workbookViewId="0">
      <selection activeCell="C13" sqref="C1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151</v>
      </c>
      <c r="F2" s="20" t="s">
        <v>152</v>
      </c>
    </row>
    <row r="3" spans="2:6">
      <c r="B3" s="19" t="s">
        <v>24</v>
      </c>
      <c r="C3" s="19">
        <v>8</v>
      </c>
      <c r="D3" s="19">
        <v>3</v>
      </c>
      <c r="E3" s="21">
        <v>45551</v>
      </c>
      <c r="F3" s="21">
        <f t="shared" ref="F3:F8" si="0">EDATE(E3, 24)</f>
        <v>46281</v>
      </c>
    </row>
    <row r="4" spans="2:6">
      <c r="B4" s="19" t="s">
        <v>27</v>
      </c>
      <c r="C4" s="19">
        <v>9</v>
      </c>
      <c r="D4" s="19">
        <v>4</v>
      </c>
      <c r="E4" s="21">
        <v>45552</v>
      </c>
      <c r="F4" s="21">
        <f t="shared" si="0"/>
        <v>46282</v>
      </c>
    </row>
    <row r="5" spans="2:6">
      <c r="B5" s="19" t="s">
        <v>28</v>
      </c>
      <c r="C5" s="19">
        <v>10</v>
      </c>
      <c r="D5" s="19">
        <v>5</v>
      </c>
      <c r="E5" s="21">
        <v>45553</v>
      </c>
      <c r="F5" s="21">
        <f t="shared" si="0"/>
        <v>46283</v>
      </c>
    </row>
    <row r="6" spans="2:6">
      <c r="B6" s="19" t="s">
        <v>29</v>
      </c>
      <c r="C6" s="19">
        <v>11</v>
      </c>
      <c r="D6" s="19">
        <v>1</v>
      </c>
      <c r="E6" s="21">
        <v>43935</v>
      </c>
      <c r="F6" s="21">
        <f t="shared" si="0"/>
        <v>44665</v>
      </c>
    </row>
    <row r="7" spans="2:6">
      <c r="B7" s="19" t="s">
        <v>32</v>
      </c>
      <c r="C7" s="19">
        <v>12</v>
      </c>
      <c r="D7" s="19">
        <v>2</v>
      </c>
      <c r="E7" s="21">
        <v>44393</v>
      </c>
      <c r="F7" s="21">
        <f t="shared" si="0"/>
        <v>45123</v>
      </c>
    </row>
    <row r="8" spans="2:6">
      <c r="B8" s="19" t="s">
        <v>33</v>
      </c>
      <c r="C8" s="19">
        <v>13</v>
      </c>
      <c r="D8" s="19">
        <v>3</v>
      </c>
      <c r="E8" s="21">
        <v>44393</v>
      </c>
      <c r="F8" s="21">
        <f t="shared" si="0"/>
        <v>45123</v>
      </c>
    </row>
    <row r="43" spans="2:6">
      <c r="B43" s="19" t="s">
        <v>153</v>
      </c>
      <c r="C43" s="19">
        <v>6</v>
      </c>
      <c r="D43" s="19">
        <v>1</v>
      </c>
      <c r="E43" s="21">
        <v>45549</v>
      </c>
      <c r="F43" s="21">
        <f>EDATE(E43, 24)</f>
        <v>46279</v>
      </c>
    </row>
    <row r="44" spans="2:6">
      <c r="B44" s="19" t="s">
        <v>154</v>
      </c>
      <c r="C44" s="19">
        <v>7</v>
      </c>
      <c r="D44" s="19">
        <v>2</v>
      </c>
      <c r="E44" s="21">
        <v>45550</v>
      </c>
      <c r="F44" s="21">
        <f>EDATE(E44,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topLeftCell="A42" workbookViewId="0">
      <selection sqref="A1:A51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155</v>
      </c>
      <c r="G1" s="8" t="s">
        <v>156</v>
      </c>
      <c r="H1" s="8" t="s">
        <v>157</v>
      </c>
    </row>
    <row r="2" spans="1:8">
      <c r="A2" t="s">
        <v>98</v>
      </c>
      <c r="B2" s="26" t="s">
        <v>11</v>
      </c>
      <c r="C2" s="8">
        <v>1</v>
      </c>
      <c r="D2" s="8">
        <v>1</v>
      </c>
      <c r="E2" s="5">
        <v>4</v>
      </c>
      <c r="F2" s="3" t="s">
        <v>158</v>
      </c>
      <c r="H2" t="s">
        <v>159</v>
      </c>
    </row>
    <row r="3" spans="1:8">
      <c r="A3" t="s">
        <v>98</v>
      </c>
      <c r="B3" s="26" t="s">
        <v>14</v>
      </c>
      <c r="C3" s="8">
        <f>C2+1</f>
        <v>2</v>
      </c>
      <c r="D3" s="8">
        <v>2</v>
      </c>
      <c r="E3" s="5">
        <v>7</v>
      </c>
      <c r="F3" s="3"/>
      <c r="G3" t="s">
        <v>158</v>
      </c>
      <c r="H3" t="s">
        <v>159</v>
      </c>
    </row>
    <row r="4" spans="1:8">
      <c r="A4" t="s">
        <v>98</v>
      </c>
      <c r="B4" s="26" t="s">
        <v>17</v>
      </c>
      <c r="C4" s="8">
        <f t="shared" ref="C4:C51" si="0">C3+1</f>
        <v>3</v>
      </c>
      <c r="D4" s="8">
        <v>3</v>
      </c>
      <c r="E4" s="5">
        <v>10</v>
      </c>
      <c r="F4" s="3" t="s">
        <v>160</v>
      </c>
      <c r="H4" t="s">
        <v>161</v>
      </c>
    </row>
    <row r="5" spans="1:8">
      <c r="A5" t="s">
        <v>98</v>
      </c>
      <c r="B5" s="26" t="s">
        <v>18</v>
      </c>
      <c r="C5" s="8">
        <f t="shared" si="0"/>
        <v>4</v>
      </c>
      <c r="D5" s="8">
        <v>4</v>
      </c>
      <c r="E5" s="5">
        <v>11</v>
      </c>
      <c r="F5" s="3" t="s">
        <v>158</v>
      </c>
      <c r="H5" t="s">
        <v>162</v>
      </c>
    </row>
    <row r="6" spans="1:8">
      <c r="A6" t="s">
        <v>98</v>
      </c>
      <c r="B6" s="26" t="s">
        <v>19</v>
      </c>
      <c r="C6" s="8">
        <f t="shared" si="0"/>
        <v>5</v>
      </c>
      <c r="D6" s="8">
        <v>5</v>
      </c>
      <c r="E6" s="5">
        <v>13</v>
      </c>
      <c r="F6" s="3" t="s">
        <v>160</v>
      </c>
      <c r="H6" t="s">
        <v>161</v>
      </c>
    </row>
    <row r="7" spans="1:8">
      <c r="A7" t="s">
        <v>98</v>
      </c>
      <c r="B7" s="26" t="s">
        <v>22</v>
      </c>
      <c r="C7" s="8">
        <f t="shared" si="0"/>
        <v>6</v>
      </c>
      <c r="D7" s="8">
        <f>D2</f>
        <v>1</v>
      </c>
      <c r="E7" s="5">
        <v>5</v>
      </c>
      <c r="F7" s="3" t="s">
        <v>163</v>
      </c>
      <c r="H7" t="s">
        <v>162</v>
      </c>
    </row>
    <row r="8" spans="1:8">
      <c r="A8" t="s">
        <v>98</v>
      </c>
      <c r="B8" s="26" t="s">
        <v>23</v>
      </c>
      <c r="C8" s="8">
        <f t="shared" si="0"/>
        <v>7</v>
      </c>
      <c r="D8" s="8">
        <f t="shared" ref="D8:D51" si="1">D3</f>
        <v>2</v>
      </c>
      <c r="E8" s="5">
        <v>7</v>
      </c>
      <c r="F8" s="3" t="s">
        <v>158</v>
      </c>
      <c r="H8" t="s">
        <v>164</v>
      </c>
    </row>
    <row r="9" spans="1:8">
      <c r="A9" t="s">
        <v>98</v>
      </c>
      <c r="B9" s="26" t="s">
        <v>24</v>
      </c>
      <c r="C9" s="8">
        <f t="shared" si="0"/>
        <v>8</v>
      </c>
      <c r="D9" s="8">
        <f t="shared" si="1"/>
        <v>3</v>
      </c>
      <c r="E9" s="5">
        <v>10</v>
      </c>
      <c r="F9" s="3" t="s">
        <v>158</v>
      </c>
      <c r="H9" t="s">
        <v>162</v>
      </c>
    </row>
    <row r="10" spans="1:8">
      <c r="A10" t="s">
        <v>98</v>
      </c>
      <c r="B10" s="26" t="s">
        <v>27</v>
      </c>
      <c r="C10" s="8">
        <f t="shared" si="0"/>
        <v>9</v>
      </c>
      <c r="D10" s="8">
        <f t="shared" si="1"/>
        <v>4</v>
      </c>
      <c r="E10" s="5">
        <v>11</v>
      </c>
      <c r="F10" s="3" t="s">
        <v>158</v>
      </c>
      <c r="H10" t="s">
        <v>162</v>
      </c>
    </row>
    <row r="11" spans="1:8">
      <c r="A11" t="s">
        <v>98</v>
      </c>
      <c r="B11" s="26" t="s">
        <v>28</v>
      </c>
      <c r="C11" s="8">
        <f t="shared" si="0"/>
        <v>10</v>
      </c>
      <c r="D11" s="8">
        <f t="shared" si="1"/>
        <v>5</v>
      </c>
      <c r="E11" s="5">
        <v>13</v>
      </c>
      <c r="F11" s="3" t="s">
        <v>163</v>
      </c>
      <c r="H11" t="s">
        <v>162</v>
      </c>
    </row>
    <row r="12" spans="1:8">
      <c r="A12" t="s">
        <v>98</v>
      </c>
      <c r="B12" s="26" t="s">
        <v>29</v>
      </c>
      <c r="C12" s="8">
        <f t="shared" si="0"/>
        <v>11</v>
      </c>
      <c r="D12" s="8">
        <f t="shared" si="1"/>
        <v>1</v>
      </c>
      <c r="E12" s="5">
        <v>6</v>
      </c>
      <c r="F12" s="3" t="s">
        <v>165</v>
      </c>
    </row>
    <row r="13" spans="1:8">
      <c r="A13" t="s">
        <v>98</v>
      </c>
      <c r="B13" s="26" t="s">
        <v>32</v>
      </c>
      <c r="C13" s="8">
        <f t="shared" si="0"/>
        <v>12</v>
      </c>
      <c r="D13" s="8">
        <f t="shared" si="1"/>
        <v>2</v>
      </c>
      <c r="E13" s="5">
        <v>7</v>
      </c>
      <c r="F13" s="3" t="s">
        <v>158</v>
      </c>
      <c r="H13" t="s">
        <v>159</v>
      </c>
    </row>
    <row r="14" spans="1:8">
      <c r="A14" t="s">
        <v>98</v>
      </c>
      <c r="B14" s="26" t="s">
        <v>33</v>
      </c>
      <c r="C14" s="8">
        <f t="shared" si="0"/>
        <v>13</v>
      </c>
      <c r="D14" s="8">
        <f t="shared" si="1"/>
        <v>3</v>
      </c>
      <c r="E14" s="5">
        <v>10</v>
      </c>
      <c r="F14" s="3" t="s">
        <v>166</v>
      </c>
    </row>
    <row r="15" spans="1:8">
      <c r="A15" t="s">
        <v>98</v>
      </c>
      <c r="B15" s="26" t="s">
        <v>34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166</v>
      </c>
    </row>
    <row r="16" spans="1:8">
      <c r="A16" t="s">
        <v>98</v>
      </c>
      <c r="B16" s="26" t="s">
        <v>35</v>
      </c>
      <c r="C16" s="8">
        <f t="shared" si="0"/>
        <v>15</v>
      </c>
      <c r="D16" s="8">
        <f t="shared" si="1"/>
        <v>5</v>
      </c>
      <c r="E16" s="5">
        <v>13</v>
      </c>
      <c r="F16" s="3" t="s">
        <v>165</v>
      </c>
    </row>
    <row r="17" spans="1:8">
      <c r="A17" t="s">
        <v>98</v>
      </c>
      <c r="B17" s="26" t="s">
        <v>36</v>
      </c>
      <c r="C17" s="8">
        <f t="shared" si="0"/>
        <v>16</v>
      </c>
      <c r="D17" s="8">
        <f t="shared" si="1"/>
        <v>1</v>
      </c>
      <c r="E17" s="5">
        <v>6</v>
      </c>
      <c r="F17" s="3" t="s">
        <v>158</v>
      </c>
      <c r="H17" t="s">
        <v>159</v>
      </c>
    </row>
    <row r="18" spans="1:8">
      <c r="A18" t="s">
        <v>98</v>
      </c>
      <c r="B18" s="26" t="s">
        <v>37</v>
      </c>
      <c r="C18" s="8">
        <f t="shared" si="0"/>
        <v>17</v>
      </c>
      <c r="D18" s="8">
        <f t="shared" si="1"/>
        <v>2</v>
      </c>
      <c r="E18" s="5">
        <v>8</v>
      </c>
      <c r="F18" s="3" t="s">
        <v>165</v>
      </c>
    </row>
    <row r="19" spans="1:8">
      <c r="A19" t="s">
        <v>98</v>
      </c>
      <c r="B19" s="26" t="s">
        <v>38</v>
      </c>
      <c r="C19" s="8">
        <f t="shared" si="0"/>
        <v>18</v>
      </c>
      <c r="D19" s="8">
        <f t="shared" si="1"/>
        <v>3</v>
      </c>
      <c r="E19" s="5">
        <v>10</v>
      </c>
      <c r="F19" s="3" t="s">
        <v>167</v>
      </c>
    </row>
    <row r="20" spans="1:8">
      <c r="A20" t="s">
        <v>98</v>
      </c>
      <c r="B20" s="26" t="s">
        <v>39</v>
      </c>
      <c r="C20" s="8">
        <f t="shared" si="0"/>
        <v>19</v>
      </c>
      <c r="D20" s="8">
        <f t="shared" si="1"/>
        <v>4</v>
      </c>
      <c r="E20" s="5">
        <v>11</v>
      </c>
      <c r="F20" s="3" t="s">
        <v>168</v>
      </c>
    </row>
    <row r="21" spans="1:8">
      <c r="A21" t="s">
        <v>98</v>
      </c>
      <c r="B21" s="26" t="s">
        <v>42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169</v>
      </c>
    </row>
    <row r="22" spans="1:8">
      <c r="A22" t="s">
        <v>98</v>
      </c>
      <c r="B22" s="26" t="s">
        <v>43</v>
      </c>
      <c r="C22" s="8">
        <f t="shared" si="0"/>
        <v>21</v>
      </c>
      <c r="D22" s="8">
        <f t="shared" si="1"/>
        <v>1</v>
      </c>
      <c r="E22" s="5">
        <v>5</v>
      </c>
      <c r="F22" s="3" t="s">
        <v>165</v>
      </c>
    </row>
    <row r="23" spans="1:8">
      <c r="A23" t="s">
        <v>98</v>
      </c>
      <c r="B23" s="26" t="s">
        <v>44</v>
      </c>
      <c r="C23" s="8">
        <f t="shared" si="0"/>
        <v>22</v>
      </c>
      <c r="D23" s="8">
        <f t="shared" si="1"/>
        <v>2</v>
      </c>
      <c r="E23" s="5">
        <v>8</v>
      </c>
      <c r="F23" s="3" t="s">
        <v>158</v>
      </c>
    </row>
    <row r="24" spans="1:8">
      <c r="A24" t="s">
        <v>98</v>
      </c>
      <c r="B24" s="26" t="s">
        <v>45</v>
      </c>
      <c r="C24" s="8">
        <f t="shared" si="0"/>
        <v>23</v>
      </c>
      <c r="D24" s="8">
        <f t="shared" si="1"/>
        <v>3</v>
      </c>
      <c r="E24" s="5">
        <v>10</v>
      </c>
      <c r="F24" s="3" t="s">
        <v>165</v>
      </c>
    </row>
    <row r="25" spans="1:8">
      <c r="A25" t="s">
        <v>98</v>
      </c>
      <c r="B25" s="26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170</v>
      </c>
    </row>
    <row r="26" spans="1:8">
      <c r="A26" t="s">
        <v>98</v>
      </c>
      <c r="B26" s="26" t="s">
        <v>49</v>
      </c>
      <c r="C26" s="8">
        <f t="shared" si="0"/>
        <v>25</v>
      </c>
      <c r="D26" s="8">
        <f t="shared" si="1"/>
        <v>5</v>
      </c>
      <c r="E26" s="5">
        <v>13</v>
      </c>
      <c r="F26" s="3" t="s">
        <v>166</v>
      </c>
    </row>
    <row r="27" spans="1:8">
      <c r="A27" t="s">
        <v>98</v>
      </c>
      <c r="B27" s="26" t="s">
        <v>50</v>
      </c>
      <c r="C27" s="8">
        <f t="shared" si="0"/>
        <v>26</v>
      </c>
      <c r="D27" s="8">
        <f t="shared" si="1"/>
        <v>1</v>
      </c>
      <c r="E27" s="5">
        <v>6</v>
      </c>
      <c r="F27" s="3" t="s">
        <v>165</v>
      </c>
    </row>
    <row r="28" spans="1:8">
      <c r="A28" t="s">
        <v>98</v>
      </c>
      <c r="B28" s="26" t="s">
        <v>51</v>
      </c>
      <c r="C28" s="8">
        <f t="shared" si="0"/>
        <v>27</v>
      </c>
      <c r="D28" s="8">
        <f t="shared" si="1"/>
        <v>2</v>
      </c>
      <c r="E28" s="5">
        <v>8</v>
      </c>
      <c r="F28" s="3" t="s">
        <v>158</v>
      </c>
      <c r="H28" t="s">
        <v>162</v>
      </c>
    </row>
    <row r="29" spans="1:8">
      <c r="A29" t="s">
        <v>98</v>
      </c>
      <c r="B29" s="26" t="s">
        <v>52</v>
      </c>
      <c r="C29" s="8">
        <f t="shared" si="0"/>
        <v>28</v>
      </c>
      <c r="D29" s="8">
        <f t="shared" si="1"/>
        <v>3</v>
      </c>
      <c r="E29" s="5">
        <v>10</v>
      </c>
      <c r="F29" s="3" t="s">
        <v>158</v>
      </c>
      <c r="H29" t="s">
        <v>162</v>
      </c>
    </row>
    <row r="30" spans="1:8">
      <c r="A30" t="s">
        <v>98</v>
      </c>
      <c r="B30" s="26" t="s">
        <v>53</v>
      </c>
      <c r="C30" s="8">
        <f t="shared" si="0"/>
        <v>29</v>
      </c>
      <c r="D30" s="8">
        <f t="shared" si="1"/>
        <v>4</v>
      </c>
      <c r="E30" s="5">
        <v>12</v>
      </c>
      <c r="F30" s="3" t="s">
        <v>166</v>
      </c>
    </row>
    <row r="31" spans="1:8">
      <c r="A31" t="s">
        <v>98</v>
      </c>
      <c r="B31" s="26" t="s">
        <v>54</v>
      </c>
      <c r="C31" s="8">
        <f t="shared" si="0"/>
        <v>30</v>
      </c>
      <c r="D31" s="8">
        <f t="shared" si="1"/>
        <v>5</v>
      </c>
      <c r="E31" s="5">
        <v>13</v>
      </c>
      <c r="F31" s="3" t="s">
        <v>158</v>
      </c>
    </row>
    <row r="32" spans="1:8">
      <c r="A32" t="s">
        <v>98</v>
      </c>
      <c r="B32" s="26" t="s">
        <v>55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166</v>
      </c>
    </row>
    <row r="33" spans="1:8">
      <c r="A33" t="s">
        <v>98</v>
      </c>
      <c r="B33" s="26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158</v>
      </c>
      <c r="H33" t="s">
        <v>159</v>
      </c>
    </row>
    <row r="34" spans="1:8">
      <c r="A34" t="s">
        <v>98</v>
      </c>
      <c r="B34" s="26" t="s">
        <v>57</v>
      </c>
      <c r="C34" s="8">
        <f t="shared" si="0"/>
        <v>33</v>
      </c>
      <c r="D34" s="8">
        <f t="shared" si="1"/>
        <v>3</v>
      </c>
      <c r="E34" s="5">
        <v>10</v>
      </c>
      <c r="F34" s="3" t="s">
        <v>158</v>
      </c>
      <c r="H34" t="s">
        <v>159</v>
      </c>
    </row>
    <row r="35" spans="1:8">
      <c r="A35" t="s">
        <v>98</v>
      </c>
      <c r="B35" s="26" t="s">
        <v>58</v>
      </c>
      <c r="C35" s="8">
        <f t="shared" si="0"/>
        <v>34</v>
      </c>
      <c r="D35" s="8">
        <f t="shared" si="1"/>
        <v>4</v>
      </c>
      <c r="E35" s="5">
        <v>12</v>
      </c>
      <c r="F35" s="3" t="s">
        <v>158</v>
      </c>
      <c r="H35" t="s">
        <v>159</v>
      </c>
    </row>
    <row r="36" spans="1:8">
      <c r="A36" t="s">
        <v>98</v>
      </c>
      <c r="B36" s="26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158</v>
      </c>
      <c r="H36" t="s">
        <v>162</v>
      </c>
    </row>
    <row r="37" spans="1:8">
      <c r="A37" t="s">
        <v>98</v>
      </c>
      <c r="B37" s="26" t="s">
        <v>60</v>
      </c>
      <c r="C37" s="8">
        <f t="shared" si="0"/>
        <v>36</v>
      </c>
      <c r="D37" s="8">
        <f t="shared" si="1"/>
        <v>1</v>
      </c>
      <c r="E37" s="5">
        <v>6</v>
      </c>
      <c r="F37" s="3" t="s">
        <v>158</v>
      </c>
    </row>
    <row r="38" spans="1:8">
      <c r="A38" t="s">
        <v>98</v>
      </c>
      <c r="B38" s="26" t="s">
        <v>43</v>
      </c>
      <c r="C38" s="8">
        <f t="shared" si="0"/>
        <v>37</v>
      </c>
      <c r="D38" s="8">
        <f t="shared" si="1"/>
        <v>2</v>
      </c>
      <c r="E38" s="5">
        <v>8</v>
      </c>
      <c r="F38" s="3" t="s">
        <v>165</v>
      </c>
    </row>
    <row r="39" spans="1:8">
      <c r="A39" t="s">
        <v>98</v>
      </c>
      <c r="B39" s="26" t="s">
        <v>54</v>
      </c>
      <c r="C39" s="8">
        <f t="shared" si="0"/>
        <v>38</v>
      </c>
      <c r="D39" s="8">
        <f t="shared" si="1"/>
        <v>3</v>
      </c>
      <c r="E39" s="5">
        <v>10</v>
      </c>
      <c r="F39" s="3" t="s">
        <v>158</v>
      </c>
    </row>
    <row r="40" spans="1:8">
      <c r="A40" t="s">
        <v>98</v>
      </c>
      <c r="B40" s="26" t="s">
        <v>61</v>
      </c>
      <c r="C40" s="8">
        <f t="shared" si="0"/>
        <v>39</v>
      </c>
      <c r="D40" s="8">
        <f t="shared" si="1"/>
        <v>4</v>
      </c>
      <c r="E40" s="5">
        <v>12</v>
      </c>
      <c r="F40" s="3" t="s">
        <v>158</v>
      </c>
      <c r="H40" t="s">
        <v>162</v>
      </c>
    </row>
    <row r="41" spans="1:8">
      <c r="A41" t="s">
        <v>98</v>
      </c>
      <c r="B41" s="26" t="s">
        <v>51</v>
      </c>
      <c r="C41" s="8">
        <f t="shared" si="0"/>
        <v>40</v>
      </c>
      <c r="D41" s="8">
        <f t="shared" si="1"/>
        <v>5</v>
      </c>
      <c r="E41" s="5">
        <v>13</v>
      </c>
      <c r="F41" s="3" t="s">
        <v>158</v>
      </c>
      <c r="H41" t="s">
        <v>162</v>
      </c>
    </row>
    <row r="42" spans="1:8">
      <c r="A42" t="s">
        <v>98</v>
      </c>
      <c r="B42" s="26" t="s">
        <v>62</v>
      </c>
      <c r="C42" s="8">
        <f t="shared" si="0"/>
        <v>41</v>
      </c>
      <c r="D42" s="8">
        <f t="shared" si="1"/>
        <v>1</v>
      </c>
      <c r="E42" s="5">
        <v>4</v>
      </c>
      <c r="F42" s="3" t="s">
        <v>166</v>
      </c>
    </row>
    <row r="43" spans="1:8">
      <c r="A43" t="s">
        <v>98</v>
      </c>
      <c r="B43" s="26" t="s">
        <v>63</v>
      </c>
      <c r="C43" s="8">
        <f t="shared" si="0"/>
        <v>42</v>
      </c>
      <c r="D43" s="8">
        <f t="shared" si="1"/>
        <v>2</v>
      </c>
      <c r="E43" s="5">
        <v>9</v>
      </c>
      <c r="F43" s="3" t="s">
        <v>165</v>
      </c>
    </row>
    <row r="44" spans="1:8">
      <c r="A44" t="s">
        <v>98</v>
      </c>
      <c r="B44" s="26" t="s">
        <v>64</v>
      </c>
      <c r="C44" s="8">
        <f t="shared" si="0"/>
        <v>43</v>
      </c>
      <c r="D44" s="8">
        <f t="shared" si="1"/>
        <v>3</v>
      </c>
      <c r="E44" s="5">
        <v>10</v>
      </c>
      <c r="F44" s="3" t="s">
        <v>168</v>
      </c>
    </row>
    <row r="45" spans="1:8">
      <c r="A45" t="s">
        <v>98</v>
      </c>
      <c r="B45" s="26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158</v>
      </c>
    </row>
    <row r="46" spans="1:8">
      <c r="A46" t="s">
        <v>98</v>
      </c>
      <c r="B46" s="26" t="s">
        <v>67</v>
      </c>
      <c r="C46" s="8">
        <f t="shared" si="0"/>
        <v>45</v>
      </c>
      <c r="D46" s="8">
        <f t="shared" si="1"/>
        <v>5</v>
      </c>
      <c r="E46" s="5">
        <v>13</v>
      </c>
      <c r="F46" s="3" t="s">
        <v>165</v>
      </c>
    </row>
    <row r="47" spans="1:8">
      <c r="A47" t="s">
        <v>98</v>
      </c>
      <c r="B47" s="26" t="s">
        <v>68</v>
      </c>
      <c r="C47" s="8">
        <f t="shared" si="0"/>
        <v>46</v>
      </c>
      <c r="D47" s="8">
        <f t="shared" si="1"/>
        <v>1</v>
      </c>
      <c r="E47" s="5">
        <v>5</v>
      </c>
      <c r="F47" s="3" t="s">
        <v>168</v>
      </c>
    </row>
    <row r="48" spans="1:8">
      <c r="A48" t="s">
        <v>98</v>
      </c>
      <c r="B48" s="26" t="s">
        <v>70</v>
      </c>
      <c r="C48" s="8">
        <f t="shared" si="0"/>
        <v>47</v>
      </c>
      <c r="D48" s="8">
        <f t="shared" si="1"/>
        <v>2</v>
      </c>
      <c r="E48" s="5">
        <v>9</v>
      </c>
      <c r="F48" s="3" t="s">
        <v>171</v>
      </c>
    </row>
    <row r="49" spans="1:6">
      <c r="A49" t="s">
        <v>98</v>
      </c>
      <c r="B49" s="26" t="s">
        <v>71</v>
      </c>
      <c r="C49" s="8">
        <f t="shared" si="0"/>
        <v>48</v>
      </c>
      <c r="D49" s="8">
        <f t="shared" si="1"/>
        <v>3</v>
      </c>
      <c r="E49" s="5">
        <v>10</v>
      </c>
      <c r="F49" s="3" t="s">
        <v>165</v>
      </c>
    </row>
    <row r="50" spans="1:6">
      <c r="A50" t="s">
        <v>98</v>
      </c>
      <c r="B50" s="26" t="s">
        <v>72</v>
      </c>
      <c r="C50" s="8">
        <f t="shared" si="0"/>
        <v>49</v>
      </c>
      <c r="D50" s="8">
        <f t="shared" si="1"/>
        <v>4</v>
      </c>
      <c r="E50" s="5">
        <v>12</v>
      </c>
      <c r="F50" s="3" t="s">
        <v>167</v>
      </c>
    </row>
    <row r="51" spans="1:6">
      <c r="A51" t="s">
        <v>98</v>
      </c>
      <c r="B51" s="26" t="s">
        <v>73</v>
      </c>
      <c r="C51" s="8">
        <f t="shared" si="0"/>
        <v>50</v>
      </c>
      <c r="D51" s="8">
        <f t="shared" si="1"/>
        <v>5</v>
      </c>
      <c r="E51" s="5">
        <v>13</v>
      </c>
      <c r="F51" s="3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I25"/>
  <sheetViews>
    <sheetView topLeftCell="A7" workbookViewId="0">
      <selection activeCell="E21" sqref="E21"/>
    </sheetView>
  </sheetViews>
  <sheetFormatPr defaultRowHeight="15"/>
  <sheetData>
    <row r="1" spans="1:9" ht="30">
      <c r="A1" s="23" t="s">
        <v>172</v>
      </c>
      <c r="B1" s="23" t="s">
        <v>173</v>
      </c>
      <c r="C1" s="23" t="s">
        <v>174</v>
      </c>
      <c r="D1" s="23" t="s">
        <v>175</v>
      </c>
      <c r="E1" s="24" t="s">
        <v>176</v>
      </c>
      <c r="I1" s="23" t="s">
        <v>177</v>
      </c>
    </row>
    <row r="2" spans="1:9">
      <c r="A2" t="s">
        <v>178</v>
      </c>
      <c r="B2" t="s">
        <v>179</v>
      </c>
      <c r="C2" t="s">
        <v>178</v>
      </c>
      <c r="D2">
        <v>21</v>
      </c>
      <c r="E2">
        <v>1</v>
      </c>
      <c r="H2" t="s">
        <v>179</v>
      </c>
      <c r="I2" t="s">
        <v>180</v>
      </c>
    </row>
    <row r="3" spans="1:9">
      <c r="A3" t="s">
        <v>181</v>
      </c>
      <c r="B3" t="s">
        <v>182</v>
      </c>
      <c r="C3" t="s">
        <v>181</v>
      </c>
      <c r="D3">
        <v>20</v>
      </c>
      <c r="E3">
        <v>2</v>
      </c>
      <c r="H3" t="s">
        <v>182</v>
      </c>
      <c r="I3" t="s">
        <v>183</v>
      </c>
    </row>
    <row r="4" spans="1:9">
      <c r="A4" t="s">
        <v>170</v>
      </c>
      <c r="B4" t="s">
        <v>184</v>
      </c>
      <c r="C4" t="s">
        <v>170</v>
      </c>
      <c r="D4">
        <v>19</v>
      </c>
      <c r="E4">
        <v>3</v>
      </c>
      <c r="H4" t="s">
        <v>184</v>
      </c>
      <c r="I4" t="s">
        <v>185</v>
      </c>
    </row>
    <row r="5" spans="1:9">
      <c r="A5" t="s">
        <v>160</v>
      </c>
      <c r="B5" t="s">
        <v>161</v>
      </c>
      <c r="C5" t="s">
        <v>160</v>
      </c>
      <c r="D5">
        <v>18</v>
      </c>
      <c r="E5">
        <v>4</v>
      </c>
      <c r="H5" t="s">
        <v>161</v>
      </c>
      <c r="I5" t="s">
        <v>186</v>
      </c>
    </row>
    <row r="6" spans="1:9">
      <c r="A6" t="s">
        <v>163</v>
      </c>
      <c r="B6" t="s">
        <v>162</v>
      </c>
      <c r="C6" t="s">
        <v>163</v>
      </c>
      <c r="D6">
        <v>17</v>
      </c>
      <c r="E6">
        <v>5</v>
      </c>
      <c r="H6" t="s">
        <v>162</v>
      </c>
      <c r="I6" t="s">
        <v>187</v>
      </c>
    </row>
    <row r="7" spans="1:9">
      <c r="A7" t="s">
        <v>158</v>
      </c>
      <c r="B7" t="s">
        <v>159</v>
      </c>
      <c r="C7" t="s">
        <v>158</v>
      </c>
      <c r="D7">
        <v>16</v>
      </c>
      <c r="E7">
        <v>6</v>
      </c>
      <c r="H7" t="s">
        <v>159</v>
      </c>
      <c r="I7" t="s">
        <v>188</v>
      </c>
    </row>
    <row r="8" spans="1:9">
      <c r="A8" t="s">
        <v>167</v>
      </c>
      <c r="B8" t="s">
        <v>164</v>
      </c>
      <c r="C8" t="s">
        <v>167</v>
      </c>
      <c r="D8">
        <v>15</v>
      </c>
      <c r="E8">
        <v>7</v>
      </c>
      <c r="H8" t="s">
        <v>164</v>
      </c>
      <c r="I8" t="s">
        <v>189</v>
      </c>
    </row>
    <row r="9" spans="1:9">
      <c r="A9" t="s">
        <v>166</v>
      </c>
      <c r="B9" t="s">
        <v>190</v>
      </c>
      <c r="C9" t="s">
        <v>166</v>
      </c>
      <c r="D9">
        <v>14</v>
      </c>
      <c r="E9">
        <v>8</v>
      </c>
      <c r="H9" t="s">
        <v>190</v>
      </c>
      <c r="I9" t="s">
        <v>191</v>
      </c>
    </row>
    <row r="10" spans="1:9">
      <c r="A10" t="s">
        <v>165</v>
      </c>
      <c r="B10" t="s">
        <v>192</v>
      </c>
      <c r="C10" t="s">
        <v>165</v>
      </c>
      <c r="D10">
        <v>13</v>
      </c>
      <c r="E10">
        <v>9</v>
      </c>
      <c r="H10" t="s">
        <v>192</v>
      </c>
      <c r="I10" t="s">
        <v>193</v>
      </c>
    </row>
    <row r="11" spans="1:9">
      <c r="A11" t="s">
        <v>194</v>
      </c>
      <c r="B11" t="s">
        <v>195</v>
      </c>
      <c r="C11" t="s">
        <v>194</v>
      </c>
      <c r="D11">
        <v>12</v>
      </c>
      <c r="E11">
        <v>10</v>
      </c>
      <c r="H11" t="s">
        <v>195</v>
      </c>
      <c r="I11" t="s">
        <v>196</v>
      </c>
    </row>
    <row r="12" spans="1:9">
      <c r="A12" t="s">
        <v>171</v>
      </c>
      <c r="B12" t="s">
        <v>197</v>
      </c>
      <c r="C12" t="s">
        <v>171</v>
      </c>
      <c r="D12">
        <v>11</v>
      </c>
      <c r="E12">
        <v>11</v>
      </c>
      <c r="H12" t="s">
        <v>197</v>
      </c>
      <c r="I12" t="s">
        <v>198</v>
      </c>
    </row>
    <row r="13" spans="1:9">
      <c r="A13" t="s">
        <v>199</v>
      </c>
      <c r="B13" t="s">
        <v>200</v>
      </c>
      <c r="C13" t="s">
        <v>199</v>
      </c>
      <c r="D13">
        <v>10</v>
      </c>
      <c r="E13">
        <v>12</v>
      </c>
      <c r="H13" t="s">
        <v>200</v>
      </c>
      <c r="I13" t="s">
        <v>201</v>
      </c>
    </row>
    <row r="14" spans="1:9">
      <c r="A14" t="s">
        <v>202</v>
      </c>
      <c r="B14" t="s">
        <v>203</v>
      </c>
      <c r="C14" t="s">
        <v>202</v>
      </c>
      <c r="D14">
        <v>9</v>
      </c>
      <c r="E14">
        <v>13</v>
      </c>
      <c r="H14" t="s">
        <v>203</v>
      </c>
      <c r="I14" t="s">
        <v>204</v>
      </c>
    </row>
    <row r="15" spans="1:9">
      <c r="A15" t="s">
        <v>169</v>
      </c>
      <c r="B15" t="s">
        <v>205</v>
      </c>
      <c r="C15" t="s">
        <v>169</v>
      </c>
      <c r="D15">
        <v>8</v>
      </c>
      <c r="E15">
        <v>14</v>
      </c>
      <c r="H15" t="s">
        <v>205</v>
      </c>
      <c r="I15" t="s">
        <v>206</v>
      </c>
    </row>
    <row r="16" spans="1:9">
      <c r="A16" t="s">
        <v>207</v>
      </c>
      <c r="B16" t="s">
        <v>208</v>
      </c>
      <c r="C16" t="s">
        <v>207</v>
      </c>
      <c r="D16">
        <v>7</v>
      </c>
      <c r="E16">
        <v>15</v>
      </c>
      <c r="H16" t="s">
        <v>208</v>
      </c>
      <c r="I16" t="s">
        <v>209</v>
      </c>
    </row>
    <row r="17" spans="1:9">
      <c r="A17" t="s">
        <v>210</v>
      </c>
      <c r="B17" t="s">
        <v>211</v>
      </c>
      <c r="C17" t="s">
        <v>210</v>
      </c>
      <c r="D17">
        <v>6</v>
      </c>
      <c r="E17">
        <v>16</v>
      </c>
      <c r="H17" t="s">
        <v>211</v>
      </c>
      <c r="I17" t="s">
        <v>212</v>
      </c>
    </row>
    <row r="18" spans="1:9">
      <c r="A18" t="s">
        <v>213</v>
      </c>
      <c r="B18" t="s">
        <v>214</v>
      </c>
      <c r="C18" t="s">
        <v>213</v>
      </c>
      <c r="D18">
        <v>5</v>
      </c>
      <c r="E18">
        <v>17</v>
      </c>
      <c r="H18" t="s">
        <v>214</v>
      </c>
      <c r="I18" t="s">
        <v>215</v>
      </c>
    </row>
    <row r="19" spans="1:9">
      <c r="A19" t="s">
        <v>216</v>
      </c>
      <c r="B19" t="s">
        <v>217</v>
      </c>
      <c r="C19" t="s">
        <v>216</v>
      </c>
      <c r="D19">
        <v>4</v>
      </c>
      <c r="E19">
        <v>17</v>
      </c>
      <c r="H19" t="s">
        <v>217</v>
      </c>
      <c r="I19" t="s">
        <v>218</v>
      </c>
    </row>
    <row r="20" spans="1:9">
      <c r="A20" t="s">
        <v>219</v>
      </c>
      <c r="B20" t="s">
        <v>220</v>
      </c>
      <c r="C20" t="s">
        <v>219</v>
      </c>
      <c r="D20">
        <v>3</v>
      </c>
      <c r="E20">
        <v>17</v>
      </c>
      <c r="H20" t="s">
        <v>220</v>
      </c>
      <c r="I20" t="s">
        <v>221</v>
      </c>
    </row>
    <row r="21" spans="1:9">
      <c r="A21" t="s">
        <v>222</v>
      </c>
      <c r="B21" t="s">
        <v>223</v>
      </c>
      <c r="C21" t="s">
        <v>222</v>
      </c>
      <c r="D21">
        <v>2</v>
      </c>
      <c r="E21">
        <v>17</v>
      </c>
      <c r="H21" t="s">
        <v>223</v>
      </c>
      <c r="I21" t="s">
        <v>224</v>
      </c>
    </row>
    <row r="22" spans="1:9">
      <c r="C22" t="s">
        <v>225</v>
      </c>
      <c r="D22">
        <v>2</v>
      </c>
      <c r="E22">
        <v>17</v>
      </c>
      <c r="H22" t="s">
        <v>225</v>
      </c>
      <c r="I22" t="s">
        <v>224</v>
      </c>
    </row>
    <row r="23" spans="1:9">
      <c r="A23" t="s">
        <v>226</v>
      </c>
      <c r="B23" t="s">
        <v>225</v>
      </c>
      <c r="C23" t="s">
        <v>227</v>
      </c>
      <c r="D23">
        <v>1</v>
      </c>
    </row>
    <row r="24" spans="1:9">
      <c r="A24" t="s">
        <v>228</v>
      </c>
      <c r="C24" t="s">
        <v>229</v>
      </c>
      <c r="D24">
        <v>1</v>
      </c>
    </row>
    <row r="25" spans="1:9">
      <c r="C25" t="s">
        <v>228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824F-C785-49BB-BD29-8875E0B5CDF3}">
  <dimension ref="A1:J44"/>
  <sheetViews>
    <sheetView tabSelected="1" workbookViewId="0">
      <selection activeCell="A7" sqref="A7"/>
    </sheetView>
  </sheetViews>
  <sheetFormatPr defaultRowHeight="15"/>
  <cols>
    <col min="1" max="1" width="23.28515625" customWidth="1"/>
    <col min="2" max="2" width="26.140625" customWidth="1"/>
    <col min="3" max="3" width="19.42578125" bestFit="1" customWidth="1"/>
    <col min="4" max="4" width="19" bestFit="1" customWidth="1"/>
    <col min="5" max="5" width="24.140625" customWidth="1"/>
    <col min="6" max="6" width="25.28515625" customWidth="1"/>
    <col min="7" max="7" width="11.42578125" bestFit="1" customWidth="1"/>
    <col min="9" max="9" width="24" customWidth="1"/>
    <col min="10" max="10" width="25.140625" customWidth="1"/>
  </cols>
  <sheetData>
    <row r="1" spans="1:10">
      <c r="A1" s="27" t="s">
        <v>230</v>
      </c>
      <c r="B1" s="27" t="s">
        <v>231</v>
      </c>
      <c r="E1" s="28" t="s">
        <v>9</v>
      </c>
      <c r="F1" s="28" t="s">
        <v>232</v>
      </c>
      <c r="I1" s="29" t="s">
        <v>233</v>
      </c>
      <c r="J1" s="29" t="s">
        <v>234</v>
      </c>
    </row>
    <row r="2" spans="1:10">
      <c r="A2" s="30">
        <v>1</v>
      </c>
      <c r="B2" s="32">
        <v>172800000</v>
      </c>
      <c r="E2" s="31" t="s">
        <v>12</v>
      </c>
      <c r="F2" s="32">
        <v>100000000</v>
      </c>
      <c r="I2">
        <v>1</v>
      </c>
      <c r="J2" s="32">
        <v>550000000</v>
      </c>
    </row>
    <row r="3" spans="1:10">
      <c r="A3" s="30">
        <v>2</v>
      </c>
      <c r="B3" s="32">
        <v>156000000</v>
      </c>
      <c r="E3" s="31" t="s">
        <v>40</v>
      </c>
      <c r="F3" s="32">
        <v>310000000</v>
      </c>
      <c r="I3">
        <v>2</v>
      </c>
      <c r="J3" s="32">
        <v>510000000</v>
      </c>
    </row>
    <row r="4" spans="1:10">
      <c r="A4" s="30">
        <v>3</v>
      </c>
      <c r="B4" s="32">
        <v>139200000</v>
      </c>
      <c r="E4" s="31" t="s">
        <v>15</v>
      </c>
      <c r="F4" s="32">
        <v>380000000</v>
      </c>
      <c r="I4">
        <v>3</v>
      </c>
      <c r="J4" s="32">
        <v>780000000</v>
      </c>
    </row>
    <row r="5" spans="1:10">
      <c r="A5" s="30">
        <v>4</v>
      </c>
      <c r="B5" s="32">
        <v>120000000</v>
      </c>
      <c r="E5" s="31" t="s">
        <v>47</v>
      </c>
      <c r="F5" s="32">
        <v>170000000</v>
      </c>
      <c r="I5">
        <v>4</v>
      </c>
      <c r="J5" s="32">
        <v>1040000000</v>
      </c>
    </row>
    <row r="6" spans="1:10">
      <c r="A6" s="30">
        <v>5</v>
      </c>
      <c r="B6" s="32">
        <v>103200000</v>
      </c>
      <c r="E6" s="31" t="s">
        <v>30</v>
      </c>
      <c r="F6" s="32">
        <v>260000000</v>
      </c>
      <c r="I6">
        <v>5</v>
      </c>
      <c r="J6" s="32">
        <v>360000000</v>
      </c>
    </row>
    <row r="7" spans="1:10">
      <c r="A7" s="30">
        <v>6</v>
      </c>
      <c r="B7" s="32">
        <v>76800000</v>
      </c>
      <c r="E7" s="31" t="s">
        <v>20</v>
      </c>
      <c r="F7" s="32">
        <v>550000000</v>
      </c>
    </row>
    <row r="8" spans="1:10">
      <c r="A8" s="30">
        <v>7</v>
      </c>
      <c r="B8" s="32">
        <v>62400000</v>
      </c>
      <c r="E8" s="31" t="s">
        <v>25</v>
      </c>
      <c r="F8" s="32">
        <v>190000000</v>
      </c>
    </row>
    <row r="9" spans="1:10">
      <c r="A9" s="30">
        <v>8</v>
      </c>
      <c r="B9" s="32">
        <v>52800000</v>
      </c>
    </row>
    <row r="10" spans="1:10">
      <c r="A10" s="30">
        <v>9</v>
      </c>
      <c r="B10" s="32">
        <v>45600000</v>
      </c>
    </row>
    <row r="11" spans="1:10">
      <c r="A11" s="30">
        <v>10</v>
      </c>
      <c r="B11" s="32">
        <v>38400000</v>
      </c>
    </row>
    <row r="12" spans="1:10">
      <c r="A12" s="30">
        <v>11</v>
      </c>
      <c r="B12" s="32">
        <v>26400000</v>
      </c>
    </row>
    <row r="13" spans="1:10">
      <c r="A13" s="30">
        <v>12</v>
      </c>
      <c r="B13" s="32">
        <v>19200000</v>
      </c>
    </row>
    <row r="14" spans="1:10">
      <c r="A14" s="30">
        <v>13</v>
      </c>
      <c r="B14" s="32">
        <v>13200000</v>
      </c>
    </row>
    <row r="15" spans="1:10">
      <c r="A15" s="30">
        <v>14</v>
      </c>
      <c r="B15" s="32">
        <v>10800000</v>
      </c>
    </row>
    <row r="16" spans="1:10">
      <c r="A16" s="30">
        <v>15</v>
      </c>
      <c r="B16" s="32">
        <v>8400000</v>
      </c>
      <c r="E16" s="29"/>
      <c r="F16" s="29"/>
    </row>
    <row r="17" spans="1:7">
      <c r="A17" s="30">
        <v>16</v>
      </c>
      <c r="B17" s="32">
        <v>4320000</v>
      </c>
    </row>
    <row r="18" spans="1:7">
      <c r="A18" s="30">
        <v>17</v>
      </c>
      <c r="B18" s="32">
        <v>2700000</v>
      </c>
    </row>
    <row r="27" spans="1:7">
      <c r="B27" s="29"/>
      <c r="C27" s="29"/>
      <c r="D27" s="29"/>
      <c r="E27" s="29"/>
      <c r="F27" s="29"/>
      <c r="G27" s="29"/>
    </row>
    <row r="28" spans="1:7">
      <c r="C28" s="32"/>
      <c r="E28" s="32"/>
      <c r="G28" s="32"/>
    </row>
    <row r="29" spans="1:7">
      <c r="C29" s="32"/>
      <c r="E29" s="32"/>
      <c r="G29" s="32"/>
    </row>
    <row r="30" spans="1:7">
      <c r="C30" s="32"/>
      <c r="E30" s="32"/>
      <c r="G30" s="32"/>
    </row>
    <row r="31" spans="1:7">
      <c r="C31" s="32"/>
      <c r="E31" s="32"/>
      <c r="G31" s="32"/>
    </row>
    <row r="32" spans="1:7">
      <c r="C32" s="32"/>
      <c r="E32" s="32"/>
      <c r="G32" s="32"/>
    </row>
    <row r="33" spans="3:5">
      <c r="C33" s="32"/>
      <c r="E33" s="32"/>
    </row>
    <row r="34" spans="3:5">
      <c r="C34" s="32"/>
      <c r="E34" s="32"/>
    </row>
    <row r="35" spans="3:5">
      <c r="C35" s="32"/>
    </row>
    <row r="36" spans="3:5">
      <c r="C36" s="32"/>
    </row>
    <row r="37" spans="3:5">
      <c r="C37" s="32"/>
    </row>
    <row r="38" spans="3:5">
      <c r="C38" s="32"/>
    </row>
    <row r="39" spans="3:5">
      <c r="C39" s="32"/>
    </row>
    <row r="40" spans="3:5">
      <c r="C40" s="32"/>
    </row>
    <row r="41" spans="3:5">
      <c r="C41" s="32"/>
    </row>
    <row r="42" spans="3:5">
      <c r="C42" s="32"/>
    </row>
    <row r="43" spans="3:5">
      <c r="C43" s="32"/>
    </row>
    <row r="44" spans="3:5">
      <c r="C44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2025-05-01T04:18:08Z</dcterms:modified>
  <cp:category/>
  <cp:contentStatus/>
</cp:coreProperties>
</file>