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" documentId="13_ncr:1_{C1AC0192-DAE6-4F35-8B70-01A58E664243}" xr6:coauthVersionLast="47" xr6:coauthVersionMax="47" xr10:uidLastSave="{F0D035BA-25FD-443E-A7B6-BA313C213DF5}"/>
  <bookViews>
    <workbookView xWindow="-120" yWindow="-120" windowWidth="20730" windowHeight="11040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Fact writeen-off" sheetId="4" r:id="rId5"/>
    <sheet name="fact restructred" sheetId="5" r:id="rId6"/>
    <sheet name="rating" sheetId="6" r:id="rId7"/>
    <sheet name="Rating and PDS&amp;P_x0009_Moody's_x0009_Fitch_x0009_" sheetId="7" r:id="rId8"/>
    <sheet name="PD" sheetId="8" r:id="rId9"/>
    <sheet name="Risk Limit" sheetId="9" r:id="rId10"/>
    <sheet name="Provision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1" i="5"/>
  <c r="F40" i="5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Y47" i="3" s="1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AB31" i="3" s="1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A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Y23" i="3" s="1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X7" i="3"/>
  <c r="W7" i="3"/>
  <c r="V7" i="3"/>
  <c r="U7" i="3"/>
  <c r="Y7" i="3" s="1"/>
  <c r="T7" i="3"/>
  <c r="F7" i="3"/>
  <c r="E7" i="3"/>
  <c r="K7" i="3" s="1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X4" i="3"/>
  <c r="W4" i="3"/>
  <c r="V4" i="3"/>
  <c r="U4" i="3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Y2" i="3" l="1"/>
  <c r="Z2" i="3" s="1"/>
  <c r="Y3" i="3"/>
  <c r="Z3" i="3" s="1"/>
  <c r="Y4" i="3"/>
  <c r="Z4" i="3" s="1"/>
  <c r="G5" i="3"/>
  <c r="Y5" i="3"/>
  <c r="Z5" i="3" s="1"/>
  <c r="G6" i="3"/>
  <c r="Z6" i="3"/>
  <c r="AA7" i="3"/>
  <c r="Z7" i="3"/>
  <c r="Z8" i="3"/>
  <c r="AD9" i="3"/>
  <c r="AC9" i="3"/>
  <c r="AB9" i="3"/>
  <c r="AA9" i="3"/>
  <c r="K9" i="3"/>
  <c r="G9" i="3"/>
  <c r="Z9" i="3"/>
  <c r="AD10" i="3"/>
  <c r="AC10" i="3"/>
  <c r="AB10" i="3"/>
  <c r="AA10" i="3"/>
  <c r="G10" i="3"/>
  <c r="Z10" i="3"/>
  <c r="AA11" i="3"/>
  <c r="AD11" i="3"/>
  <c r="AC11" i="3"/>
  <c r="AB11" i="3"/>
  <c r="G11" i="3"/>
  <c r="AA12" i="3"/>
  <c r="AD12" i="3"/>
  <c r="AC12" i="3"/>
  <c r="AB12" i="3"/>
  <c r="G12" i="3"/>
  <c r="Z12" i="3"/>
  <c r="AA13" i="3"/>
  <c r="AD13" i="3"/>
  <c r="AC13" i="3"/>
  <c r="AB13" i="3"/>
  <c r="G13" i="3"/>
  <c r="AA14" i="3"/>
  <c r="AD14" i="3"/>
  <c r="AC14" i="3"/>
  <c r="AB14" i="3"/>
  <c r="G14" i="3"/>
  <c r="Z14" i="3"/>
  <c r="AA15" i="3"/>
  <c r="AD15" i="3"/>
  <c r="AC15" i="3"/>
  <c r="AB15" i="3"/>
  <c r="G15" i="3"/>
  <c r="AB16" i="3"/>
  <c r="AD16" i="3"/>
  <c r="AC16" i="3"/>
  <c r="G16" i="3"/>
  <c r="Z16" i="3"/>
  <c r="AB17" i="3"/>
  <c r="AD17" i="3"/>
  <c r="AC17" i="3"/>
  <c r="AB18" i="3"/>
  <c r="AD18" i="3"/>
  <c r="AC18" i="3"/>
  <c r="Z18" i="3"/>
  <c r="AC19" i="3"/>
  <c r="AD19" i="3"/>
  <c r="Z20" i="3"/>
  <c r="G21" i="3"/>
  <c r="Y21" i="3"/>
  <c r="Z21" i="3" s="1"/>
  <c r="G22" i="3"/>
  <c r="Z22" i="3"/>
  <c r="G23" i="3"/>
  <c r="Z23" i="3"/>
  <c r="G24" i="3"/>
  <c r="Y24" i="3"/>
  <c r="Z24" i="3" s="1"/>
  <c r="Y25" i="3"/>
  <c r="Z25" i="3" s="1"/>
  <c r="G26" i="3"/>
  <c r="Z26" i="3"/>
  <c r="AA27" i="3"/>
  <c r="K27" i="3"/>
  <c r="G27" i="3"/>
  <c r="Z27" i="3"/>
  <c r="AA28" i="3"/>
  <c r="K28" i="3"/>
  <c r="G28" i="3"/>
  <c r="Z28" i="3"/>
  <c r="AA29" i="3"/>
  <c r="K29" i="3"/>
  <c r="G29" i="3"/>
  <c r="Z29" i="3"/>
  <c r="AA30" i="3"/>
  <c r="K30" i="3"/>
  <c r="G30" i="3"/>
  <c r="Z30" i="3"/>
  <c r="G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Z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B37" i="3"/>
  <c r="AA37" i="3"/>
  <c r="K37" i="3"/>
  <c r="G37" i="3"/>
  <c r="Z37" i="3"/>
  <c r="AD38" i="3"/>
  <c r="AC38" i="3"/>
  <c r="AB38" i="3"/>
  <c r="AA38" i="3"/>
  <c r="K38" i="3"/>
  <c r="G38" i="3"/>
  <c r="Z38" i="3"/>
  <c r="AD39" i="3"/>
  <c r="AC39" i="3"/>
  <c r="AB39" i="3"/>
  <c r="AA39" i="3"/>
  <c r="K39" i="3"/>
  <c r="G39" i="3"/>
  <c r="Z39" i="3"/>
  <c r="AA40" i="3"/>
  <c r="AD40" i="3"/>
  <c r="AC40" i="3"/>
  <c r="AB40" i="3"/>
  <c r="Z40" i="3"/>
  <c r="AB41" i="3"/>
  <c r="AD41" i="3"/>
  <c r="AC41" i="3"/>
  <c r="Z41" i="3"/>
  <c r="AB42" i="3"/>
  <c r="AD42" i="3"/>
  <c r="AC42" i="3"/>
  <c r="G42" i="3"/>
  <c r="AB43" i="3"/>
  <c r="AD43" i="3"/>
  <c r="AC43" i="3"/>
  <c r="G43" i="3"/>
  <c r="AB44" i="3"/>
  <c r="AD44" i="3"/>
  <c r="AC44" i="3"/>
  <c r="G44" i="3"/>
  <c r="Z44" i="3"/>
  <c r="AC45" i="3"/>
  <c r="AD45" i="3"/>
  <c r="G45" i="3"/>
  <c r="Y46" i="3"/>
  <c r="Z46" i="3" s="1"/>
  <c r="G47" i="3"/>
  <c r="Z47" i="3"/>
  <c r="Y48" i="3"/>
  <c r="Z48" i="3" s="1"/>
  <c r="G49" i="3"/>
  <c r="Y49" i="3"/>
  <c r="Z49" i="3" s="1"/>
  <c r="Z50" i="3"/>
  <c r="G51" i="3"/>
  <c r="Z51" i="3"/>
  <c r="AD3" i="3"/>
  <c r="AC3" i="3"/>
  <c r="AB3" i="3"/>
  <c r="AA3" i="3"/>
  <c r="K3" i="3"/>
  <c r="AD20" i="3"/>
  <c r="AC20" i="3"/>
  <c r="AB20" i="3"/>
  <c r="AA20" i="3"/>
  <c r="AA25" i="3"/>
  <c r="AD25" i="3"/>
  <c r="AC25" i="3"/>
  <c r="AB25" i="3"/>
  <c r="K25" i="3"/>
  <c r="G3" i="3"/>
  <c r="AD4" i="3"/>
  <c r="AC4" i="3"/>
  <c r="AB4" i="3"/>
  <c r="AA4" i="3"/>
  <c r="K4" i="3"/>
  <c r="G7" i="3"/>
  <c r="G20" i="3"/>
  <c r="AD21" i="3"/>
  <c r="AC21" i="3"/>
  <c r="AB21" i="3"/>
  <c r="AA21" i="3"/>
  <c r="Y43" i="3"/>
  <c r="Z43" i="3" s="1"/>
  <c r="G4" i="3"/>
  <c r="AA5" i="3"/>
  <c r="AD5" i="3"/>
  <c r="AC5" i="3"/>
  <c r="AB5" i="3"/>
  <c r="Y11" i="3"/>
  <c r="Z11" i="3" s="1"/>
  <c r="Y15" i="3"/>
  <c r="Z15" i="3" s="1"/>
  <c r="K22" i="3"/>
  <c r="AD22" i="3"/>
  <c r="AC22" i="3"/>
  <c r="AA22" i="3"/>
  <c r="AB22" i="3"/>
  <c r="G25" i="3"/>
  <c r="AD26" i="3"/>
  <c r="AC26" i="3"/>
  <c r="AB26" i="3"/>
  <c r="AB28" i="3"/>
  <c r="AD28" i="3"/>
  <c r="AC28" i="3"/>
  <c r="AD30" i="3"/>
  <c r="AC30" i="3"/>
  <c r="AB30" i="3"/>
  <c r="AC8" i="3"/>
  <c r="AD8" i="3"/>
  <c r="AA8" i="3"/>
  <c r="Y19" i="3"/>
  <c r="Z19" i="3" s="1"/>
  <c r="AD46" i="3"/>
  <c r="AC46" i="3"/>
  <c r="AB46" i="3"/>
  <c r="AA46" i="3"/>
  <c r="AD7" i="3"/>
  <c r="AB7" i="3"/>
  <c r="AC7" i="3"/>
  <c r="AA23" i="3"/>
  <c r="AD23" i="3"/>
  <c r="AC23" i="3"/>
  <c r="AB23" i="3"/>
  <c r="K23" i="3"/>
  <c r="G46" i="3"/>
  <c r="AD47" i="3"/>
  <c r="AC47" i="3"/>
  <c r="AB47" i="3"/>
  <c r="AA47" i="3"/>
  <c r="K47" i="3"/>
  <c r="AB6" i="3"/>
  <c r="AD6" i="3"/>
  <c r="AC6" i="3"/>
  <c r="AD2" i="3"/>
  <c r="AB2" i="3"/>
  <c r="AC2" i="3"/>
  <c r="AA2" i="3"/>
  <c r="K2" i="3"/>
  <c r="G8" i="3"/>
  <c r="AB8" i="3"/>
  <c r="AA6" i="3"/>
  <c r="AD48" i="3"/>
  <c r="AC48" i="3"/>
  <c r="AB48" i="3"/>
  <c r="AA48" i="3"/>
  <c r="K48" i="3"/>
  <c r="G2" i="3"/>
  <c r="Y13" i="3"/>
  <c r="Z13" i="3" s="1"/>
  <c r="Y17" i="3"/>
  <c r="Z17" i="3" s="1"/>
  <c r="AA24" i="3"/>
  <c r="AD24" i="3"/>
  <c r="AC24" i="3"/>
  <c r="AB24" i="3"/>
  <c r="K24" i="3"/>
  <c r="AD27" i="3"/>
  <c r="AC27" i="3"/>
  <c r="AB27" i="3"/>
  <c r="AD29" i="3"/>
  <c r="AC29" i="3"/>
  <c r="AB29" i="3"/>
  <c r="AC31" i="3"/>
  <c r="AD31" i="3"/>
  <c r="AA31" i="3"/>
  <c r="Y45" i="3"/>
  <c r="Z45" i="3" s="1"/>
  <c r="G48" i="3"/>
  <c r="AD49" i="3"/>
  <c r="AC49" i="3"/>
  <c r="AB49" i="3"/>
  <c r="AA49" i="3"/>
  <c r="K49" i="3"/>
  <c r="AD50" i="3"/>
  <c r="AC50" i="3"/>
  <c r="AB50" i="3"/>
  <c r="AA50" i="3"/>
  <c r="G50" i="3"/>
  <c r="AD51" i="3"/>
  <c r="AC51" i="3"/>
  <c r="AB51" i="3"/>
  <c r="AA51" i="3"/>
  <c r="Y42" i="3"/>
  <c r="Z42" i="3" s="1"/>
  <c r="G17" i="3"/>
  <c r="G18" i="3"/>
  <c r="G19" i="3"/>
  <c r="AA19" i="3"/>
  <c r="AA45" i="3"/>
  <c r="AA16" i="3"/>
  <c r="K17" i="3"/>
  <c r="AA17" i="3"/>
  <c r="K18" i="3"/>
  <c r="AA18" i="3"/>
  <c r="AB19" i="3"/>
  <c r="G41" i="3"/>
  <c r="AA41" i="3"/>
  <c r="K42" i="3"/>
  <c r="AA42" i="3"/>
  <c r="K43" i="3"/>
  <c r="AA43" i="3"/>
  <c r="K44" i="3"/>
  <c r="AA44" i="3"/>
  <c r="AB45" i="3"/>
  <c r="K12" i="3"/>
  <c r="K13" i="3"/>
  <c r="K14" i="3"/>
  <c r="K15" i="3"/>
  <c r="G40" i="3"/>
</calcChain>
</file>

<file path=xl/sharedStrings.xml><?xml version="1.0" encoding="utf-8"?>
<sst xmlns="http://schemas.openxmlformats.org/spreadsheetml/2006/main" count="1776" uniqueCount="395">
  <si>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</si>
  <si>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</si>
  <si>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</si>
  <si>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</si>
  <si>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</si>
  <si>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</si>
  <si>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</si>
  <si>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</si>
  <si>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</si>
  <si>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</si>
  <si>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</si>
  <si>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</si>
  <si>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</si>
  <si>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</si>
  <si>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</si>
  <si>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</si>
  <si>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</si>
  <si>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</si>
  <si>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</si>
  <si>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</si>
  <si>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</si>
  <si>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</si>
  <si>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</si>
  <si>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</si>
  <si>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</si>
  <si>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</si>
  <si>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</si>
  <si>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</si>
  <si>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</si>
  <si>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</si>
  <si>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</si>
  <si>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</si>
  <si>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</si>
  <si>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</si>
  <si>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</si>
  <si>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</si>
  <si>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</si>
  <si>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</si>
  <si>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</si>
  <si>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</si>
  <si>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</si>
  <si>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</si>
  <si>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</si>
  <si>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</si>
  <si>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</si>
  <si>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</si>
  <si>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</si>
  <si>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</si>
  <si>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</si>
  <si>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</si>
  <si>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</si>
  <si>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</si>
  <si>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</si>
  <si>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</si>
  <si>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</si>
  <si>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</si>
  <si>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</si>
  <si>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</si>
  <si>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</si>
  <si>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</si>
  <si>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</si>
  <si>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</si>
  <si>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</si>
  <si>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</si>
  <si>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</si>
  <si>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</si>
  <si>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</si>
  <si>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</si>
  <si>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</si>
  <si>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</si>
  <si>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</si>
  <si>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</si>
  <si>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</si>
  <si>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</si>
  <si>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</si>
  <si>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</si>
  <si>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</si>
  <si>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</si>
  <si>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</si>
  <si>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</si>
  <si>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</si>
  <si>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</si>
  <si>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</si>
  <si>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</si>
  <si>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</si>
  <si>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</si>
  <si>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</si>
  <si>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</si>
  <si>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</si>
  <si>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</si>
  <si>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</si>
  <si>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</si>
  <si>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</si>
  <si>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</si>
  <si>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</si>
  <si>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</si>
  <si>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</si>
  <si>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</si>
  <si>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</si>
  <si>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</si>
  <si>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</si>
  <si>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</si>
  <si>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</si>
  <si>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</si>
  <si>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</si>
  <si>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</si>
  <si>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</si>
  <si>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</si>
  <si>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</si>
  <si>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</si>
  <si>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</si>
  <si>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</si>
  <si>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</si>
  <si>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</si>
  <si>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30/09/2023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</si>
  <si>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</si>
  <si>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</si>
  <si>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</si>
  <si>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</si>
  <si>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</si>
  <si>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</si>
  <si>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</si>
  <si>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</si>
  <si>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</si>
  <si>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</si>
  <si>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</si>
  <si>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</si>
  <si>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</si>
  <si>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</si>
  <si>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</si>
  <si>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</si>
  <si>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</si>
  <si>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</si>
  <si>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</si>
  <si>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</si>
  <si>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</si>
  <si>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</si>
  <si>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</si>
  <si>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</si>
  <si>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</si>
  <si>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</si>
  <si>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</si>
  <si>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</si>
  <si>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</si>
  <si>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</si>
  <si>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</si>
  <si>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</si>
  <si>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</si>
  <si>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</si>
  <si>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</si>
  <si>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</si>
  <si>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</si>
  <si>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</si>
  <si>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</si>
  <si>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</si>
  <si>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</si>
  <si>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</si>
  <si>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</si>
  <si>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</si>
  <si>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</si>
  <si>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</si>
  <si>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</si>
  <si>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</si>
  <si>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</si>
  <si>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</si>
  <si>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</si>
  <si>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</si>
  <si>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</si>
  <si>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</si>
  <si>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</si>
  <si>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</si>
  <si>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</si>
  <si>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</si>
  <si>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</si>
  <si>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</si>
  <si>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</si>
  <si>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</si>
  <si>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</si>
  <si>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</si>
  <si>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</si>
  <si>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</si>
  <si>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</si>
  <si>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</si>
  <si>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</si>
  <si>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</si>
  <si>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</si>
  <si>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</si>
  <si>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</si>
  <si>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</si>
  <si>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</si>
  <si>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</si>
  <si>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</si>
  <si>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</si>
  <si>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</si>
  <si>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</si>
  <si>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</si>
  <si>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</si>
  <si>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</si>
  <si>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</si>
  <si>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</si>
  <si>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</si>
  <si>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</si>
  <si>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</si>
  <si>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</si>
  <si>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</si>
  <si>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</si>
  <si>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</si>
  <si>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</si>
  <si>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</si>
  <si>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</si>
  <si>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</si>
  <si>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</si>
  <si>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</si>
  <si>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</si>
  <si>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</si>
  <si>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</si>
  <si>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</si>
  <si>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</si>
  <si>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</si>
  <si>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</si>
  <si>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</si>
  <si>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</si>
  <si>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</si>
  <si>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</si>
  <si>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</si>
  <si>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</si>
  <si>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</si>
  <si>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</si>
  <si>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</si>
  <si>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</si>
  <si>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</si>
  <si>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</si>
  <si>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</si>
  <si>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</si>
  <si>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</si>
  <si>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</si>
  <si>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</si>
  <si>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</si>
  <si>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</si>
  <si>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</si>
  <si>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</si>
  <si>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</si>
  <si>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</si>
  <si>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</si>
  <si>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</si>
  <si>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</si>
  <si>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</si>
  <si>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</si>
  <si>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</si>
  <si>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</si>
  <si>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</si>
  <si>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</si>
  <si>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</si>
  <si>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</si>
  <si>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</si>
  <si>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</si>
  <si>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</si>
  <si>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</si>
  <si>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</si>
  <si>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</si>
  <si>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</si>
  <si>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</si>
  <si>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</si>
  <si>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</si>
  <si>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</si>
  <si>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</si>
  <si>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</si>
  <si>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</si>
  <si>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</si>
  <si>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</si>
  <si>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</si>
  <si>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</si>
  <si>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</si>
  <si>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</si>
  <si>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</si>
  <si>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</si>
  <si>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</si>
  <si>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</si>
  <si>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</si>
  <si>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</si>
  <si>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</si>
  <si>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</si>
  <si>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</si>
  <si>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</si>
  <si>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</si>
  <si>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</si>
  <si>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</si>
  <si>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</si>
  <si>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</si>
  <si>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</si>
  <si>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</si>
  <si>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</si>
  <si>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</si>
  <si>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</si>
  <si>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</si>
  <si>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</si>
  <si>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</si>
  <si>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</si>
  <si>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</si>
  <si>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</si>
  <si>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</si>
  <si>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</si>
  <si>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</si>
  <si>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</si>
  <si>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</si>
  <si>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</si>
  <si>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</si>
  <si>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</si>
  <si>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</si>
  <si>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</si>
  <si>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</si>
  <si>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</si>
  <si>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</si>
  <si>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</si>
  <si>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</si>
  <si>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</si>
  <si>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</si>
  <si>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</si>
  <si>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</si>
  <si>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</si>
  <si>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</si>
  <si>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</si>
  <si>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</si>
  <si>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</si>
  <si>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</si>
  <si>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4/14/2023</t>
  </si>
  <si>
    <t>4/14/2025</t>
  </si>
  <si>
    <t>7/16/2022</t>
  </si>
  <si>
    <t>7/16/2024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</si>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</sst>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workbookViewId="0">
      <selection activeCell="A2" sqref="A2"/>
    </sheetView>
  </sheetViews>
  <sheetFormatPr defaultRowHeight="15"/>
  <cols>
    <col min="1" max="1" width="22.7109375" customWidth="1"/>
    <col min="2" max="2" width="24.28515625" customWidth="1"/>
    <col min="3" max="3" width="18.140625" bestFit="1" customWidth="1"/>
    <col min="4" max="4" width="19.42578125" bestFit="1" customWidth="1"/>
    <col min="5" max="5" width="21.5703125" customWidth="1"/>
    <col min="6" max="6" width="22" customWidth="1"/>
    <col min="7" max="7" width="12.140625" bestFit="1" customWidth="1"/>
    <col min="8" max="8" width="11.42578125" bestFit="1" customWidth="1"/>
    <col min="9" max="9" width="23.7109375" customWidth="1"/>
    <col min="10" max="10" width="20.42578125" customWidth="1"/>
  </cols>
  <sheetData>
    <row r="1" spans="1:10">
      <c r="A1" s="17" t="s">
        <v>388</v>
      </c>
      <c r="B1" s="17" t="s">
        <v>389</v>
      </c>
      <c r="E1" s="18" t="s">
        <v>28</v>
      </c>
      <c r="F1" s="18" t="s">
        <v>390</v>
      </c>
      <c r="I1" s="19" t="s">
        <v>391</v>
      </c>
      <c r="J1" s="19" t="s">
        <v>392</v>
      </c>
    </row>
    <row r="2" spans="1:10">
      <c r="A2" s="20">
        <v>1</v>
      </c>
      <c r="B2" s="22">
        <v>120000000</v>
      </c>
      <c r="E2" s="21" t="s">
        <v>31</v>
      </c>
      <c r="F2" s="22">
        <v>100000000</v>
      </c>
      <c r="I2">
        <v>1</v>
      </c>
      <c r="J2" s="22">
        <v>550000000</v>
      </c>
    </row>
    <row r="3" spans="1:10">
      <c r="A3" s="20">
        <v>2</v>
      </c>
      <c r="B3" s="22">
        <v>117920000</v>
      </c>
      <c r="E3" s="21" t="s">
        <v>59</v>
      </c>
      <c r="F3" s="22">
        <v>300000000</v>
      </c>
      <c r="I3">
        <v>2</v>
      </c>
      <c r="J3" s="22">
        <v>500000000</v>
      </c>
    </row>
    <row r="4" spans="1:10">
      <c r="A4" s="20">
        <v>3</v>
      </c>
      <c r="B4" s="22">
        <v>105600000</v>
      </c>
      <c r="E4" s="21" t="s">
        <v>34</v>
      </c>
      <c r="F4" s="22">
        <v>390000000</v>
      </c>
      <c r="I4">
        <v>3</v>
      </c>
      <c r="J4" s="22">
        <v>800000000</v>
      </c>
    </row>
    <row r="5" spans="1:10">
      <c r="A5" s="20">
        <v>4</v>
      </c>
      <c r="B5" s="22">
        <v>100672000</v>
      </c>
      <c r="E5" s="21" t="s">
        <v>66</v>
      </c>
      <c r="F5" s="22">
        <v>180000000</v>
      </c>
      <c r="I5">
        <v>4</v>
      </c>
      <c r="J5" s="22">
        <v>1050000000</v>
      </c>
    </row>
    <row r="6" spans="1:10">
      <c r="A6" s="20">
        <v>5</v>
      </c>
      <c r="B6" s="22">
        <v>95040000</v>
      </c>
      <c r="E6" s="21" t="s">
        <v>49</v>
      </c>
      <c r="F6" s="22">
        <v>270000000</v>
      </c>
      <c r="I6">
        <v>5</v>
      </c>
      <c r="J6" s="22">
        <v>350000000</v>
      </c>
    </row>
    <row r="7" spans="1:10">
      <c r="A7" s="20">
        <v>6</v>
      </c>
      <c r="B7" s="22">
        <v>92400000.000000015</v>
      </c>
      <c r="E7" s="21" t="s">
        <v>39</v>
      </c>
      <c r="F7" s="22">
        <v>560000000</v>
      </c>
    </row>
    <row r="8" spans="1:10">
      <c r="A8" s="20">
        <v>7</v>
      </c>
      <c r="B8" s="22">
        <v>73920000.000000015</v>
      </c>
      <c r="E8" s="21" t="s">
        <v>44</v>
      </c>
      <c r="F8" s="22">
        <v>200000000</v>
      </c>
    </row>
    <row r="9" spans="1:10">
      <c r="A9" s="20">
        <v>8</v>
      </c>
      <c r="B9" s="22">
        <v>63360000</v>
      </c>
    </row>
    <row r="10" spans="1:10">
      <c r="A10" s="20">
        <v>9</v>
      </c>
      <c r="B10" s="22">
        <v>55440000</v>
      </c>
    </row>
    <row r="11" spans="1:10">
      <c r="A11" s="20">
        <v>10</v>
      </c>
      <c r="B11" s="22">
        <v>47520000.000000007</v>
      </c>
    </row>
    <row r="12" spans="1:10">
      <c r="A12" s="20">
        <v>11</v>
      </c>
      <c r="B12" s="22">
        <v>34320000</v>
      </c>
    </row>
    <row r="13" spans="1:10">
      <c r="A13" s="20">
        <v>12</v>
      </c>
      <c r="B13" s="22">
        <v>25080000</v>
      </c>
    </row>
    <row r="14" spans="1:10">
      <c r="A14" s="20">
        <v>13</v>
      </c>
      <c r="B14" s="22">
        <v>17160000</v>
      </c>
    </row>
    <row r="15" spans="1:10">
      <c r="A15" s="20">
        <v>14</v>
      </c>
      <c r="B15" s="22">
        <v>13200000</v>
      </c>
    </row>
    <row r="16" spans="1:10">
      <c r="A16" s="20">
        <v>15</v>
      </c>
      <c r="B16" s="22">
        <v>10560000</v>
      </c>
    </row>
    <row r="17" spans="1:8">
      <c r="A17" s="20">
        <v>16</v>
      </c>
      <c r="B17" s="22">
        <v>5280000.0000000009</v>
      </c>
    </row>
    <row r="18" spans="1:8">
      <c r="A18" s="20">
        <v>17</v>
      </c>
      <c r="B18" s="22">
        <v>1584000</v>
      </c>
    </row>
    <row r="24" spans="1:8">
      <c r="C24" s="19"/>
      <c r="D24" s="19"/>
      <c r="E24" s="19"/>
      <c r="F24" s="19"/>
      <c r="G24" s="19"/>
      <c r="H24" s="19"/>
    </row>
    <row r="25" spans="1:8">
      <c r="D25" s="22"/>
      <c r="F25" s="22"/>
      <c r="H25" s="22"/>
    </row>
    <row r="26" spans="1:8">
      <c r="D26" s="22"/>
      <c r="F26" s="22"/>
      <c r="H26" s="22"/>
    </row>
    <row r="27" spans="1:8">
      <c r="D27" s="22"/>
      <c r="F27" s="22"/>
      <c r="H27" s="22"/>
    </row>
    <row r="28" spans="1:8">
      <c r="D28" s="22"/>
      <c r="F28" s="22"/>
      <c r="H28" s="22"/>
    </row>
    <row r="29" spans="1:8">
      <c r="D29" s="22"/>
      <c r="F29" s="22"/>
      <c r="H29" s="22"/>
    </row>
    <row r="30" spans="1:8">
      <c r="D30" s="22"/>
      <c r="F30" s="22"/>
    </row>
    <row r="31" spans="1:8">
      <c r="D31" s="22"/>
      <c r="F31" s="22"/>
    </row>
    <row r="32" spans="1:8">
      <c r="D32" s="22"/>
    </row>
    <row r="33" spans="4:4">
      <c r="D33" s="22"/>
    </row>
    <row r="34" spans="4:4">
      <c r="D34" s="22"/>
    </row>
    <row r="35" spans="4:4">
      <c r="D35" s="22"/>
    </row>
    <row r="36" spans="4:4">
      <c r="D36" s="22"/>
    </row>
    <row r="37" spans="4:4">
      <c r="D37" s="22"/>
    </row>
    <row r="38" spans="4:4">
      <c r="D38" s="22"/>
    </row>
    <row r="39" spans="4:4">
      <c r="D39" s="22"/>
    </row>
    <row r="40" spans="4:4">
      <c r="D40" s="22"/>
    </row>
    <row r="41" spans="4:4">
      <c r="D4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7"/>
  <sheetViews>
    <sheetView workbookViewId="0">
      <selection activeCell="B1" sqref="B1:B7"/>
    </sheetView>
  </sheetViews>
  <sheetFormatPr defaultRowHeight="15"/>
  <cols>
    <col min="2" max="2" width="18.85546875" customWidth="1"/>
  </cols>
  <sheetData>
    <row r="1" spans="2:2">
      <c r="B1" t="s">
        <v>393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101616874</v>
      </c>
      <c r="F2" s="6">
        <f t="shared" ref="F2:F33" si="1">M2+O2</f>
        <v>216145.64184</v>
      </c>
      <c r="G2" s="7">
        <f t="shared" ref="G2:G33" si="2">F2/E2</f>
        <v>2.1270644660846385E-3</v>
      </c>
      <c r="H2" s="5">
        <v>2</v>
      </c>
      <c r="I2" s="5">
        <v>2</v>
      </c>
      <c r="J2" s="5">
        <v>48</v>
      </c>
      <c r="K2" s="12">
        <f>E2/60</f>
        <v>1693614.5666666667</v>
      </c>
      <c r="L2" s="4">
        <v>12451802</v>
      </c>
      <c r="M2" s="4">
        <v>103475.65424</v>
      </c>
      <c r="N2" s="4">
        <v>89165072</v>
      </c>
      <c r="O2" s="4">
        <v>112669.98759999999</v>
      </c>
      <c r="P2" s="2">
        <v>12686117</v>
      </c>
      <c r="S2" s="2">
        <v>89009101</v>
      </c>
      <c r="T2" s="2">
        <f t="shared" ref="T2:T33" si="3">SUM(P2:S2)</f>
        <v>101695218</v>
      </c>
      <c r="U2" s="9">
        <f t="shared" ref="U2:U33" si="4">P2*50%</f>
        <v>6343058.5</v>
      </c>
      <c r="V2" s="9">
        <f t="shared" ref="V2:V33" si="5">Q3</f>
        <v>98786373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105129431.5</v>
      </c>
      <c r="Z2" s="10">
        <f t="shared" ref="Z2:Z33" si="9">Y2/E2</f>
        <v>1.0345666754125895</v>
      </c>
      <c r="AA2" s="4">
        <f t="shared" ref="AA2:AA33" si="10">IF(E2*$AA$1-F2&gt;0,E2*$AA$1-F2,0)</f>
        <v>6897035.5381600009</v>
      </c>
      <c r="AB2" s="4">
        <f t="shared" ref="AB2:AB33" si="11">IF(E2*$AB$1-F2&gt;0,E2*$AB$1-F2,0)</f>
        <v>20107229.158160001</v>
      </c>
      <c r="AC2" s="4">
        <f t="shared" ref="AC2:AC33" si="12">IF(E2*$AC$1-F2&gt;0,E2*$AC$1-F2,0)</f>
        <v>50592291.358159997</v>
      </c>
      <c r="AD2" s="4">
        <f t="shared" ref="AD2:AD33" si="13">IF(E2*$AD$1-F2&gt;0,E2*$AD$1-F2,0)</f>
        <v>101400728.35816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119955388</v>
      </c>
      <c r="F3" s="6">
        <f t="shared" si="1"/>
        <v>6099069.8500000006</v>
      </c>
      <c r="G3" s="7">
        <f t="shared" si="2"/>
        <v>5.0844484367805143E-2</v>
      </c>
      <c r="H3" s="5">
        <v>3</v>
      </c>
      <c r="I3" s="5">
        <v>6</v>
      </c>
      <c r="J3" s="5">
        <v>83</v>
      </c>
      <c r="K3" s="12">
        <f>E3/60</f>
        <v>1999256.4666666666</v>
      </c>
      <c r="L3" s="4">
        <v>98811064</v>
      </c>
      <c r="M3" s="4">
        <v>5036276.6000000006</v>
      </c>
      <c r="N3" s="4">
        <v>21144324</v>
      </c>
      <c r="O3" s="4">
        <v>1062793.25</v>
      </c>
      <c r="P3" s="2">
        <v>24960393</v>
      </c>
      <c r="Q3" s="13">
        <v>98786373</v>
      </c>
      <c r="T3" s="2">
        <f t="shared" si="3"/>
        <v>123746766</v>
      </c>
      <c r="U3" s="9">
        <f t="shared" si="4"/>
        <v>12480196.5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12480196.5</v>
      </c>
      <c r="Z3" s="10">
        <f t="shared" si="9"/>
        <v>0.10404031622156064</v>
      </c>
      <c r="AA3" s="4">
        <f t="shared" si="10"/>
        <v>2297807.3099999996</v>
      </c>
      <c r="AB3" s="4">
        <f t="shared" si="11"/>
        <v>17892007.75</v>
      </c>
      <c r="AC3" s="4">
        <f t="shared" si="12"/>
        <v>53878624.149999999</v>
      </c>
      <c r="AD3" s="4">
        <f t="shared" si="13"/>
        <v>113856318.15000001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113719336</v>
      </c>
      <c r="F4" s="6">
        <f t="shared" si="1"/>
        <v>28349174.200000003</v>
      </c>
      <c r="G4" s="7">
        <f t="shared" si="2"/>
        <v>0.24929071165171068</v>
      </c>
      <c r="H4" s="5">
        <v>2</v>
      </c>
      <c r="I4" s="5">
        <v>12</v>
      </c>
      <c r="J4" s="5">
        <v>112</v>
      </c>
      <c r="K4" s="12">
        <f>E4/60</f>
        <v>1895322.2666666666</v>
      </c>
      <c r="L4" s="4">
        <v>23556307</v>
      </c>
      <c r="M4" s="4">
        <v>13848988.24</v>
      </c>
      <c r="N4" s="4">
        <v>90163029</v>
      </c>
      <c r="O4" s="4">
        <v>14500185.960000001</v>
      </c>
      <c r="Q4" s="2"/>
      <c r="S4" s="2">
        <v>90113295</v>
      </c>
      <c r="T4" s="2">
        <f t="shared" si="3"/>
        <v>90113295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28510493.799999997</v>
      </c>
      <c r="AD4" s="4">
        <f t="shared" si="13"/>
        <v>85370161.799999997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98795062</v>
      </c>
      <c r="F5" s="6">
        <f t="shared" si="1"/>
        <v>44486508.75</v>
      </c>
      <c r="G5" s="7">
        <f t="shared" si="2"/>
        <v>0.45029081261166676</v>
      </c>
      <c r="H5" s="5">
        <v>1</v>
      </c>
      <c r="I5" s="5">
        <v>11</v>
      </c>
      <c r="J5" s="5">
        <v>132</v>
      </c>
      <c r="K5" s="12">
        <v>0</v>
      </c>
      <c r="L5" s="4">
        <v>87668435</v>
      </c>
      <c r="M5" s="4">
        <v>39496703.450000003</v>
      </c>
      <c r="N5" s="4">
        <v>11126627</v>
      </c>
      <c r="O5" s="4">
        <v>4989805.3</v>
      </c>
      <c r="P5" s="2">
        <v>98815875</v>
      </c>
      <c r="R5" s="2">
        <v>23492064</v>
      </c>
      <c r="T5" s="2">
        <f t="shared" si="3"/>
        <v>122307939</v>
      </c>
      <c r="U5" s="9">
        <f t="shared" si="4"/>
        <v>49407937.5</v>
      </c>
      <c r="V5" s="9">
        <f t="shared" si="5"/>
        <v>0</v>
      </c>
      <c r="W5" s="9">
        <f t="shared" si="6"/>
        <v>23492064</v>
      </c>
      <c r="X5" s="9">
        <f t="shared" si="7"/>
        <v>0</v>
      </c>
      <c r="Y5" s="9">
        <f t="shared" si="8"/>
        <v>72900001.5</v>
      </c>
      <c r="Z5" s="10">
        <f t="shared" si="9"/>
        <v>0.73789114581455495</v>
      </c>
      <c r="AA5" s="4">
        <f t="shared" si="10"/>
        <v>0</v>
      </c>
      <c r="AB5" s="4">
        <f t="shared" si="11"/>
        <v>0</v>
      </c>
      <c r="AC5" s="4">
        <f t="shared" si="12"/>
        <v>4911022.25</v>
      </c>
      <c r="AD5" s="4">
        <f t="shared" si="13"/>
        <v>54308553.25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47179657</v>
      </c>
      <c r="F6" s="6">
        <f t="shared" si="1"/>
        <v>47087894</v>
      </c>
      <c r="G6" s="7">
        <f t="shared" si="2"/>
        <v>0.99805503037039889</v>
      </c>
      <c r="H6" s="5" t="s">
        <v>115</v>
      </c>
      <c r="I6" s="5">
        <v>14</v>
      </c>
      <c r="J6" s="5">
        <v>209</v>
      </c>
      <c r="K6" s="12">
        <v>0</v>
      </c>
      <c r="L6" s="4">
        <v>34661495</v>
      </c>
      <c r="M6" s="4">
        <v>34694027</v>
      </c>
      <c r="N6" s="4">
        <v>12518162</v>
      </c>
      <c r="O6" s="4">
        <v>12393867</v>
      </c>
      <c r="R6" s="2">
        <v>76560087</v>
      </c>
      <c r="S6" s="2">
        <v>12357091</v>
      </c>
      <c r="T6" s="2">
        <f t="shared" si="3"/>
        <v>88917178</v>
      </c>
      <c r="U6" s="9">
        <f t="shared" si="4"/>
        <v>0</v>
      </c>
      <c r="V6" s="9">
        <f t="shared" si="5"/>
        <v>87666137</v>
      </c>
      <c r="W6" s="9">
        <f t="shared" si="6"/>
        <v>76560087</v>
      </c>
      <c r="X6" s="9">
        <f t="shared" si="7"/>
        <v>0</v>
      </c>
      <c r="Y6" s="9">
        <f t="shared" si="8"/>
        <v>164226224</v>
      </c>
      <c r="Z6" s="10">
        <f t="shared" si="9"/>
        <v>3.4808693925010941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91763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175414173</v>
      </c>
      <c r="F7" s="6">
        <f t="shared" si="1"/>
        <v>33526.691359999997</v>
      </c>
      <c r="G7" s="7">
        <f t="shared" si="2"/>
        <v>1.9112874853048504E-4</v>
      </c>
      <c r="H7" s="5">
        <v>2</v>
      </c>
      <c r="I7" s="5">
        <v>7</v>
      </c>
      <c r="J7" s="5">
        <v>33</v>
      </c>
      <c r="K7" s="12">
        <f>E7/60</f>
        <v>2923569.55</v>
      </c>
      <c r="L7" s="4">
        <v>76593993</v>
      </c>
      <c r="M7" s="4">
        <v>7054.4567999999999</v>
      </c>
      <c r="N7" s="4">
        <v>98820180</v>
      </c>
      <c r="O7" s="4">
        <v>26472.234560000001</v>
      </c>
      <c r="P7" s="2">
        <v>56805511</v>
      </c>
      <c r="Q7" s="13">
        <v>87666137</v>
      </c>
      <c r="T7" s="2">
        <f t="shared" si="3"/>
        <v>144471648</v>
      </c>
      <c r="U7" s="9">
        <f t="shared" si="4"/>
        <v>28402755.5</v>
      </c>
      <c r="V7" s="9">
        <f t="shared" si="5"/>
        <v>23447351</v>
      </c>
      <c r="W7" s="9">
        <f t="shared" si="6"/>
        <v>0</v>
      </c>
      <c r="X7" s="9">
        <f t="shared" si="7"/>
        <v>0</v>
      </c>
      <c r="Y7" s="9">
        <f t="shared" si="8"/>
        <v>51850106.5</v>
      </c>
      <c r="Z7" s="10">
        <f t="shared" si="9"/>
        <v>0.29558675683520735</v>
      </c>
      <c r="AA7" s="4">
        <f t="shared" si="10"/>
        <v>12245465.418640001</v>
      </c>
      <c r="AB7" s="4">
        <f t="shared" si="11"/>
        <v>35049307.908640005</v>
      </c>
      <c r="AC7" s="4">
        <f t="shared" si="12"/>
        <v>87673559.808640003</v>
      </c>
      <c r="AD7" s="4">
        <f t="shared" si="13"/>
        <v>175380646.30864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69384469</v>
      </c>
      <c r="F8" s="6">
        <f t="shared" si="1"/>
        <v>3607840.5</v>
      </c>
      <c r="G8" s="7">
        <f t="shared" si="2"/>
        <v>5.1997810922210848E-2</v>
      </c>
      <c r="H8" s="5">
        <v>1</v>
      </c>
      <c r="I8" s="5">
        <v>11</v>
      </c>
      <c r="J8" s="5">
        <v>67</v>
      </c>
      <c r="K8" s="12">
        <v>0</v>
      </c>
      <c r="L8" s="4">
        <v>45774363</v>
      </c>
      <c r="M8" s="4">
        <v>2366771.0499999998</v>
      </c>
      <c r="N8" s="4">
        <v>23610106</v>
      </c>
      <c r="O8" s="4">
        <v>1241069.45</v>
      </c>
      <c r="P8" s="2">
        <v>54314040</v>
      </c>
      <c r="Q8" s="2">
        <v>23447351</v>
      </c>
      <c r="T8" s="2">
        <f t="shared" si="3"/>
        <v>77761391</v>
      </c>
      <c r="U8" s="9">
        <f t="shared" si="4"/>
        <v>27157020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27157020</v>
      </c>
      <c r="Z8" s="10">
        <f t="shared" si="9"/>
        <v>0.39139911843960351</v>
      </c>
      <c r="AA8" s="4">
        <f t="shared" si="10"/>
        <v>1249072.33</v>
      </c>
      <c r="AB8" s="4">
        <f t="shared" si="11"/>
        <v>10269053.300000001</v>
      </c>
      <c r="AC8" s="4">
        <f t="shared" si="12"/>
        <v>31084394</v>
      </c>
      <c r="AD8" s="4">
        <f t="shared" si="13"/>
        <v>65776628.5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153248743</v>
      </c>
      <c r="F9" s="6">
        <f t="shared" si="1"/>
        <v>24721343.799999997</v>
      </c>
      <c r="G9" s="7">
        <f t="shared" si="2"/>
        <v>0.16131514892751841</v>
      </c>
      <c r="H9" s="5">
        <v>3</v>
      </c>
      <c r="I9" s="5">
        <v>12</v>
      </c>
      <c r="J9" s="5">
        <v>127</v>
      </c>
      <c r="K9" s="12">
        <f>E9/60</f>
        <v>2554145.7166666668</v>
      </c>
      <c r="L9" s="4">
        <v>65490672</v>
      </c>
      <c r="M9" s="4">
        <v>10598109.439999999</v>
      </c>
      <c r="N9" s="4">
        <v>87758071</v>
      </c>
      <c r="O9" s="4">
        <v>14123234.359999999</v>
      </c>
      <c r="Q9" s="2"/>
      <c r="R9" s="2">
        <v>67883721</v>
      </c>
      <c r="T9" s="2">
        <f t="shared" si="3"/>
        <v>67883721</v>
      </c>
      <c r="U9" s="9">
        <f t="shared" si="4"/>
        <v>0</v>
      </c>
      <c r="V9" s="9">
        <f t="shared" si="5"/>
        <v>76540959</v>
      </c>
      <c r="W9" s="9">
        <f t="shared" si="6"/>
        <v>67883721</v>
      </c>
      <c r="X9" s="9">
        <f t="shared" si="7"/>
        <v>0</v>
      </c>
      <c r="Y9" s="9">
        <f t="shared" si="8"/>
        <v>144424680</v>
      </c>
      <c r="Z9" s="10">
        <f t="shared" si="9"/>
        <v>0.9424199975330303</v>
      </c>
      <c r="AA9" s="4">
        <f t="shared" si="10"/>
        <v>0</v>
      </c>
      <c r="AB9" s="4">
        <f t="shared" si="11"/>
        <v>5928404.8000000045</v>
      </c>
      <c r="AC9" s="4">
        <f t="shared" si="12"/>
        <v>51903027.700000003</v>
      </c>
      <c r="AD9" s="4">
        <f t="shared" si="13"/>
        <v>128527399.2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91465782</v>
      </c>
      <c r="F10" s="6">
        <f t="shared" si="1"/>
        <v>41218428.899999999</v>
      </c>
      <c r="G10" s="7">
        <f t="shared" si="2"/>
        <v>0.45064315855299852</v>
      </c>
      <c r="H10" s="5" t="s">
        <v>115</v>
      </c>
      <c r="I10" s="5">
        <v>12</v>
      </c>
      <c r="J10" s="5">
        <v>146</v>
      </c>
      <c r="K10" s="12">
        <v>0</v>
      </c>
      <c r="L10" s="4">
        <v>56860389</v>
      </c>
      <c r="M10" s="4">
        <v>25563792.399999999</v>
      </c>
      <c r="N10" s="4">
        <v>34605393</v>
      </c>
      <c r="O10" s="4">
        <v>15654636.5</v>
      </c>
      <c r="P10" s="2">
        <v>32130823</v>
      </c>
      <c r="Q10" s="13">
        <v>76540959</v>
      </c>
      <c r="S10" s="2">
        <v>34588773</v>
      </c>
      <c r="T10" s="2">
        <f t="shared" si="3"/>
        <v>143260555</v>
      </c>
      <c r="U10" s="9">
        <f t="shared" si="4"/>
        <v>16065411.5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16065411.5</v>
      </c>
      <c r="Z10" s="10">
        <f t="shared" si="9"/>
        <v>0.17564395283910655</v>
      </c>
      <c r="AA10" s="4">
        <f t="shared" si="10"/>
        <v>0</v>
      </c>
      <c r="AB10" s="4">
        <f t="shared" si="11"/>
        <v>0</v>
      </c>
      <c r="AC10" s="4">
        <f t="shared" si="12"/>
        <v>4514462.1000000015</v>
      </c>
      <c r="AD10" s="4">
        <f t="shared" si="13"/>
        <v>50247353.100000001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131001921</v>
      </c>
      <c r="F11" s="6">
        <f t="shared" si="1"/>
        <v>130961977</v>
      </c>
      <c r="G11" s="7">
        <f t="shared" si="2"/>
        <v>0.99969508844072597</v>
      </c>
      <c r="H11" s="5" t="s">
        <v>116</v>
      </c>
      <c r="I11" s="5">
        <v>12</v>
      </c>
      <c r="J11" s="5">
        <v>215</v>
      </c>
      <c r="K11" s="12">
        <v>0</v>
      </c>
      <c r="L11" s="4">
        <v>54403355</v>
      </c>
      <c r="M11" s="4">
        <v>54369230</v>
      </c>
      <c r="N11" s="4">
        <v>76598566</v>
      </c>
      <c r="O11" s="4">
        <v>76592747</v>
      </c>
      <c r="P11" s="2">
        <v>21097713</v>
      </c>
      <c r="Q11" s="2"/>
      <c r="R11" s="2">
        <v>90145937</v>
      </c>
      <c r="S11" s="2">
        <v>76528751</v>
      </c>
      <c r="T11" s="2">
        <f t="shared" si="3"/>
        <v>187772401</v>
      </c>
      <c r="U11" s="9">
        <f t="shared" si="4"/>
        <v>10548856.5</v>
      </c>
      <c r="V11" s="9">
        <f t="shared" si="5"/>
        <v>0</v>
      </c>
      <c r="W11" s="9">
        <f t="shared" si="6"/>
        <v>90145937</v>
      </c>
      <c r="X11" s="9">
        <f t="shared" si="7"/>
        <v>0</v>
      </c>
      <c r="Y11" s="9">
        <f t="shared" si="8"/>
        <v>100694793.5</v>
      </c>
      <c r="Z11" s="10">
        <f t="shared" si="9"/>
        <v>0.76865127420536072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39944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113718839</v>
      </c>
      <c r="F12" s="6">
        <f t="shared" si="1"/>
        <v>95524.521919999999</v>
      </c>
      <c r="G12" s="7">
        <f t="shared" si="2"/>
        <v>8.400061305585436E-4</v>
      </c>
      <c r="H12" s="5" t="s">
        <v>116</v>
      </c>
      <c r="I12" s="5">
        <v>8</v>
      </c>
      <c r="J12" s="5">
        <v>57</v>
      </c>
      <c r="K12" s="12">
        <f>E12/60</f>
        <v>1895313.9833333334</v>
      </c>
      <c r="L12" s="4">
        <v>67942470</v>
      </c>
      <c r="M12" s="4">
        <v>83657.209839999996</v>
      </c>
      <c r="N12" s="4">
        <v>45776369</v>
      </c>
      <c r="O12" s="4">
        <v>11867.31208</v>
      </c>
      <c r="R12" s="2">
        <v>98745125</v>
      </c>
      <c r="S12" s="2">
        <v>45696313</v>
      </c>
      <c r="T12" s="2">
        <f t="shared" si="3"/>
        <v>144441438</v>
      </c>
      <c r="U12" s="9">
        <f t="shared" si="4"/>
        <v>0</v>
      </c>
      <c r="V12" s="9">
        <f t="shared" si="5"/>
        <v>65444127</v>
      </c>
      <c r="W12" s="9">
        <f t="shared" si="6"/>
        <v>98745125</v>
      </c>
      <c r="X12" s="9">
        <f t="shared" si="7"/>
        <v>0</v>
      </c>
      <c r="Y12" s="9">
        <f t="shared" si="8"/>
        <v>164189252</v>
      </c>
      <c r="Z12" s="10">
        <f t="shared" si="9"/>
        <v>1.4438175191007709</v>
      </c>
      <c r="AA12" s="4">
        <f t="shared" si="10"/>
        <v>7864794.2080800002</v>
      </c>
      <c r="AB12" s="4">
        <f t="shared" si="11"/>
        <v>22648243.278080001</v>
      </c>
      <c r="AC12" s="4">
        <f t="shared" si="12"/>
        <v>56763894.978079997</v>
      </c>
      <c r="AD12" s="4">
        <f t="shared" si="13"/>
        <v>113623314.47808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108744604</v>
      </c>
      <c r="F13" s="6">
        <f t="shared" si="1"/>
        <v>5492694.8000000007</v>
      </c>
      <c r="G13" s="7">
        <f t="shared" si="2"/>
        <v>5.0510044617938017E-2</v>
      </c>
      <c r="H13" s="5">
        <v>3</v>
      </c>
      <c r="I13" s="5">
        <v>4</v>
      </c>
      <c r="J13" s="5">
        <v>86</v>
      </c>
      <c r="K13" s="12">
        <f>E13/60</f>
        <v>1812410.0666666667</v>
      </c>
      <c r="L13" s="4">
        <v>43213662</v>
      </c>
      <c r="M13" s="4">
        <v>2220040.35</v>
      </c>
      <c r="N13" s="4">
        <v>65530942</v>
      </c>
      <c r="O13" s="4">
        <v>3272654.45</v>
      </c>
      <c r="P13" s="2">
        <v>23476897</v>
      </c>
      <c r="Q13" s="13">
        <v>65444127</v>
      </c>
      <c r="S13" s="2">
        <v>65442353</v>
      </c>
      <c r="T13" s="2">
        <f t="shared" si="3"/>
        <v>154363377</v>
      </c>
      <c r="U13" s="9">
        <f t="shared" si="4"/>
        <v>11738448.5</v>
      </c>
      <c r="V13" s="9">
        <f t="shared" si="5"/>
        <v>78899309</v>
      </c>
      <c r="W13" s="9">
        <f t="shared" si="6"/>
        <v>0</v>
      </c>
      <c r="X13" s="9">
        <f t="shared" si="7"/>
        <v>0</v>
      </c>
      <c r="Y13" s="9">
        <f t="shared" si="8"/>
        <v>90637757.5</v>
      </c>
      <c r="Z13" s="10">
        <f t="shared" si="9"/>
        <v>0.83349200020995984</v>
      </c>
      <c r="AA13" s="4">
        <f t="shared" si="10"/>
        <v>2119427.4799999995</v>
      </c>
      <c r="AB13" s="4">
        <f t="shared" si="11"/>
        <v>16256226</v>
      </c>
      <c r="AC13" s="4">
        <f t="shared" si="12"/>
        <v>48879607.200000003</v>
      </c>
      <c r="AD13" s="4">
        <f t="shared" si="13"/>
        <v>103251909.2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135891399</v>
      </c>
      <c r="F14" s="6">
        <f t="shared" si="1"/>
        <v>51787378.359999999</v>
      </c>
      <c r="G14" s="7">
        <f t="shared" si="2"/>
        <v>0.38109386422609426</v>
      </c>
      <c r="H14" s="5">
        <v>2</v>
      </c>
      <c r="I14" s="5">
        <v>12</v>
      </c>
      <c r="J14" s="5">
        <v>103</v>
      </c>
      <c r="K14" s="12">
        <f>E14/60</f>
        <v>2264856.65</v>
      </c>
      <c r="L14" s="4">
        <v>78940879</v>
      </c>
      <c r="M14" s="4">
        <v>42659794.439999998</v>
      </c>
      <c r="N14" s="4">
        <v>56950520</v>
      </c>
      <c r="O14" s="4">
        <v>9127583.9199999999</v>
      </c>
      <c r="Q14" s="2">
        <v>78899309</v>
      </c>
      <c r="S14" s="2">
        <v>56801913</v>
      </c>
      <c r="T14" s="2">
        <f t="shared" si="3"/>
        <v>135701222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16158321.140000001</v>
      </c>
      <c r="AD14" s="4">
        <f t="shared" si="13"/>
        <v>84104020.640000001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86549699</v>
      </c>
      <c r="F15" s="6">
        <f t="shared" si="1"/>
        <v>39030654.299999997</v>
      </c>
      <c r="G15" s="7">
        <f t="shared" si="2"/>
        <v>0.45096233436929684</v>
      </c>
      <c r="H15" s="5">
        <v>3</v>
      </c>
      <c r="I15" s="5">
        <v>10</v>
      </c>
      <c r="J15" s="5">
        <v>157</v>
      </c>
      <c r="K15" s="12">
        <f>E15/60</f>
        <v>1442494.9833333334</v>
      </c>
      <c r="L15" s="4">
        <v>32181005</v>
      </c>
      <c r="M15" s="4">
        <v>14498757.199999999</v>
      </c>
      <c r="N15" s="4">
        <v>54368694</v>
      </c>
      <c r="O15" s="4">
        <v>24531897.100000001</v>
      </c>
      <c r="P15" s="2">
        <v>45689791</v>
      </c>
      <c r="Q15" s="2"/>
      <c r="S15" s="2">
        <v>54337324</v>
      </c>
      <c r="T15" s="2">
        <f t="shared" si="3"/>
        <v>100027115</v>
      </c>
      <c r="U15" s="9">
        <f t="shared" si="4"/>
        <v>22844895.5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22844895.5</v>
      </c>
      <c r="Z15" s="10">
        <f t="shared" si="9"/>
        <v>0.26395118370082371</v>
      </c>
      <c r="AA15" s="4">
        <f t="shared" si="10"/>
        <v>0</v>
      </c>
      <c r="AB15" s="4">
        <f t="shared" si="11"/>
        <v>0</v>
      </c>
      <c r="AC15" s="4">
        <f t="shared" si="12"/>
        <v>4244195.200000003</v>
      </c>
      <c r="AD15" s="4">
        <f t="shared" si="13"/>
        <v>47519044.700000003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157075114</v>
      </c>
      <c r="F16" s="6">
        <f t="shared" si="1"/>
        <v>156961611</v>
      </c>
      <c r="G16" s="7">
        <f t="shared" si="2"/>
        <v>0.99927739667277915</v>
      </c>
      <c r="H16" s="5" t="s">
        <v>116</v>
      </c>
      <c r="I16" s="5">
        <v>14</v>
      </c>
      <c r="J16" s="5">
        <v>204</v>
      </c>
      <c r="K16" s="12">
        <v>0</v>
      </c>
      <c r="L16" s="4">
        <v>89113024</v>
      </c>
      <c r="M16" s="4">
        <v>89003381</v>
      </c>
      <c r="N16" s="4">
        <v>67962090</v>
      </c>
      <c r="O16" s="4">
        <v>67958230</v>
      </c>
      <c r="R16" s="2">
        <v>12387706</v>
      </c>
      <c r="S16" s="2">
        <v>67865572</v>
      </c>
      <c r="T16" s="2">
        <f t="shared" si="3"/>
        <v>80253278</v>
      </c>
      <c r="U16" s="9">
        <f t="shared" si="4"/>
        <v>0</v>
      </c>
      <c r="V16" s="9">
        <f t="shared" si="5"/>
        <v>0</v>
      </c>
      <c r="W16" s="9">
        <f t="shared" si="6"/>
        <v>12387706</v>
      </c>
      <c r="X16" s="9">
        <f t="shared" si="7"/>
        <v>0</v>
      </c>
      <c r="Y16" s="9">
        <f t="shared" si="8"/>
        <v>12387706</v>
      </c>
      <c r="Z16" s="10">
        <f t="shared" si="9"/>
        <v>7.8864854428818049E-2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113503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64386408</v>
      </c>
      <c r="F17" s="6">
        <f t="shared" si="1"/>
        <v>40296.780159999995</v>
      </c>
      <c r="G17" s="7">
        <f t="shared" si="2"/>
        <v>6.2585849112750625E-4</v>
      </c>
      <c r="H17" s="5">
        <v>2</v>
      </c>
      <c r="I17" s="5">
        <v>10</v>
      </c>
      <c r="J17" s="5">
        <v>55</v>
      </c>
      <c r="K17" s="12">
        <f>E17/60</f>
        <v>1073106.8</v>
      </c>
      <c r="L17" s="4">
        <v>21146080</v>
      </c>
      <c r="M17" s="4">
        <v>10305.9012</v>
      </c>
      <c r="N17" s="4">
        <v>43240328</v>
      </c>
      <c r="O17" s="4">
        <v>29990.878959999998</v>
      </c>
      <c r="P17" s="2">
        <v>12382816</v>
      </c>
      <c r="S17" s="2">
        <v>43201278</v>
      </c>
      <c r="T17" s="2">
        <f t="shared" si="3"/>
        <v>55584094</v>
      </c>
      <c r="U17" s="9">
        <f t="shared" si="4"/>
        <v>6191408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6191408</v>
      </c>
      <c r="Z17" s="10">
        <f t="shared" si="9"/>
        <v>9.6160170947880805E-2</v>
      </c>
      <c r="AA17" s="4">
        <f t="shared" si="10"/>
        <v>4466751.7798400009</v>
      </c>
      <c r="AB17" s="4">
        <f t="shared" si="11"/>
        <v>12836984.819840001</v>
      </c>
      <c r="AC17" s="4">
        <f t="shared" si="12"/>
        <v>32152907.219840001</v>
      </c>
      <c r="AD17" s="4">
        <f t="shared" si="13"/>
        <v>64346111.219839998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169185322</v>
      </c>
      <c r="F18" s="6">
        <f t="shared" si="1"/>
        <v>8554306.5</v>
      </c>
      <c r="G18" s="7">
        <f t="shared" si="2"/>
        <v>5.0561753223485897E-2</v>
      </c>
      <c r="H18" s="5">
        <v>1</v>
      </c>
      <c r="I18" s="5">
        <v>7</v>
      </c>
      <c r="J18" s="5">
        <v>98</v>
      </c>
      <c r="K18" s="12">
        <f>E18/60</f>
        <v>2819755.3666666667</v>
      </c>
      <c r="L18" s="4">
        <v>90229344</v>
      </c>
      <c r="M18" s="4">
        <v>4585688.8</v>
      </c>
      <c r="N18" s="4">
        <v>78955978</v>
      </c>
      <c r="O18" s="4">
        <v>3968617.7</v>
      </c>
      <c r="R18" s="2">
        <v>34549571</v>
      </c>
      <c r="S18" s="2">
        <v>78903931</v>
      </c>
      <c r="T18" s="2">
        <f t="shared" si="3"/>
        <v>113453502</v>
      </c>
      <c r="U18" s="9">
        <f t="shared" si="4"/>
        <v>0</v>
      </c>
      <c r="V18" s="9">
        <f t="shared" si="5"/>
        <v>0</v>
      </c>
      <c r="W18" s="9">
        <f t="shared" si="6"/>
        <v>34549571</v>
      </c>
      <c r="X18" s="9">
        <f t="shared" si="7"/>
        <v>0</v>
      </c>
      <c r="Y18" s="9">
        <f t="shared" si="8"/>
        <v>34549571</v>
      </c>
      <c r="Z18" s="10">
        <f t="shared" si="9"/>
        <v>0.20421139725111614</v>
      </c>
      <c r="AA18" s="4">
        <f t="shared" si="10"/>
        <v>3288666.040000001</v>
      </c>
      <c r="AB18" s="4">
        <f t="shared" si="11"/>
        <v>25282757.899999999</v>
      </c>
      <c r="AC18" s="4">
        <f t="shared" si="12"/>
        <v>76038354.5</v>
      </c>
      <c r="AD18" s="4">
        <f t="shared" si="13"/>
        <v>160631015.5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43180214</v>
      </c>
      <c r="F19" s="6">
        <f t="shared" si="1"/>
        <v>7007652.7999999998</v>
      </c>
      <c r="G19" s="7">
        <f t="shared" si="2"/>
        <v>0.16228851482764767</v>
      </c>
      <c r="H19" s="5" t="s">
        <v>116</v>
      </c>
      <c r="I19" s="5">
        <v>9</v>
      </c>
      <c r="J19" s="5">
        <v>119</v>
      </c>
      <c r="K19" s="12">
        <v>0</v>
      </c>
      <c r="L19" s="4">
        <v>10999545</v>
      </c>
      <c r="M19" s="4">
        <v>1812156.64</v>
      </c>
      <c r="N19" s="4">
        <v>32180669</v>
      </c>
      <c r="O19" s="4">
        <v>5195496.16</v>
      </c>
      <c r="P19" s="2">
        <v>76551835</v>
      </c>
      <c r="S19" s="2">
        <v>32123247</v>
      </c>
      <c r="T19" s="2">
        <f t="shared" si="3"/>
        <v>108675082</v>
      </c>
      <c r="U19" s="9">
        <f t="shared" si="4"/>
        <v>38275917.5</v>
      </c>
      <c r="V19" s="9">
        <f t="shared" si="5"/>
        <v>12357644</v>
      </c>
      <c r="W19" s="9">
        <f t="shared" si="6"/>
        <v>0</v>
      </c>
      <c r="X19" s="9">
        <f t="shared" si="7"/>
        <v>0</v>
      </c>
      <c r="Y19" s="9">
        <f t="shared" si="8"/>
        <v>50633561.5</v>
      </c>
      <c r="Z19" s="10">
        <f t="shared" si="9"/>
        <v>1.1726102492220163</v>
      </c>
      <c r="AA19" s="4">
        <f t="shared" si="10"/>
        <v>0</v>
      </c>
      <c r="AB19" s="4">
        <f t="shared" si="11"/>
        <v>1628390.0000000009</v>
      </c>
      <c r="AC19" s="4">
        <f t="shared" si="12"/>
        <v>14582454.199999999</v>
      </c>
      <c r="AD19" s="4">
        <f t="shared" si="13"/>
        <v>36172561.200000003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101580107</v>
      </c>
      <c r="F20" s="6">
        <f t="shared" si="1"/>
        <v>25775985.350000001</v>
      </c>
      <c r="G20" s="7">
        <f t="shared" si="2"/>
        <v>0.25375032682334153</v>
      </c>
      <c r="H20" s="5">
        <v>3</v>
      </c>
      <c r="I20" s="5">
        <v>12</v>
      </c>
      <c r="J20" s="5">
        <v>138</v>
      </c>
      <c r="K20" s="12">
        <v>0</v>
      </c>
      <c r="L20" s="4">
        <v>12447644</v>
      </c>
      <c r="M20" s="4">
        <v>5642161.1000000006</v>
      </c>
      <c r="N20" s="4">
        <v>89132463</v>
      </c>
      <c r="O20" s="4">
        <v>20133824.25</v>
      </c>
      <c r="Q20" s="13">
        <v>12357644</v>
      </c>
      <c r="S20" s="2">
        <v>89017756</v>
      </c>
      <c r="T20" s="2">
        <f t="shared" si="3"/>
        <v>101375400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25014068.149999999</v>
      </c>
      <c r="AD20" s="4">
        <f t="shared" si="13"/>
        <v>75804121.650000006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119959589</v>
      </c>
      <c r="F21" s="6">
        <f t="shared" si="1"/>
        <v>119961862</v>
      </c>
      <c r="G21" s="7">
        <f t="shared" si="2"/>
        <v>1.0000189480475796</v>
      </c>
      <c r="H21" s="5" t="s">
        <v>117</v>
      </c>
      <c r="I21" s="5">
        <v>11</v>
      </c>
      <c r="J21" s="5">
        <v>206</v>
      </c>
      <c r="K21" s="12">
        <v>0</v>
      </c>
      <c r="L21" s="4">
        <v>98792535</v>
      </c>
      <c r="M21" s="4">
        <v>98777515</v>
      </c>
      <c r="N21" s="4">
        <v>21167054</v>
      </c>
      <c r="O21" s="4">
        <v>21184347</v>
      </c>
      <c r="Q21" s="2"/>
      <c r="R21" s="2">
        <v>65438520</v>
      </c>
      <c r="S21" s="2">
        <v>21101937</v>
      </c>
      <c r="T21" s="2">
        <f t="shared" si="3"/>
        <v>86540457</v>
      </c>
      <c r="U21" s="9">
        <f t="shared" si="4"/>
        <v>0</v>
      </c>
      <c r="V21" s="9">
        <f t="shared" si="5"/>
        <v>0</v>
      </c>
      <c r="W21" s="9">
        <f t="shared" si="6"/>
        <v>65438520</v>
      </c>
      <c r="X21" s="9">
        <f t="shared" si="7"/>
        <v>0</v>
      </c>
      <c r="Y21" s="9">
        <f t="shared" si="8"/>
        <v>65438520</v>
      </c>
      <c r="Z21" s="10">
        <f t="shared" si="9"/>
        <v>0.54550470325469358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113780125</v>
      </c>
      <c r="F22" s="6">
        <f t="shared" si="1"/>
        <v>172608.41960000002</v>
      </c>
      <c r="G22" s="7">
        <f t="shared" si="2"/>
        <v>1.5170348916385883E-3</v>
      </c>
      <c r="H22" s="5">
        <v>1</v>
      </c>
      <c r="I22" s="5">
        <v>4</v>
      </c>
      <c r="J22" s="5">
        <v>33</v>
      </c>
      <c r="K22" s="12">
        <f>E22/60</f>
        <v>1896335.4166666667</v>
      </c>
      <c r="L22" s="4">
        <v>23499043</v>
      </c>
      <c r="M22" s="4">
        <v>55876.543120000002</v>
      </c>
      <c r="N22" s="4">
        <v>90281082</v>
      </c>
      <c r="O22" s="4">
        <v>116731.87648000001</v>
      </c>
      <c r="P22" s="2">
        <v>56810081</v>
      </c>
      <c r="R22" s="2">
        <v>78922133</v>
      </c>
      <c r="S22" s="2">
        <v>90126582</v>
      </c>
      <c r="T22" s="2">
        <f t="shared" si="3"/>
        <v>225858796</v>
      </c>
      <c r="U22" s="9">
        <f t="shared" si="4"/>
        <v>28405040.5</v>
      </c>
      <c r="V22" s="9">
        <f t="shared" si="5"/>
        <v>0</v>
      </c>
      <c r="W22" s="9">
        <f t="shared" si="6"/>
        <v>78922133</v>
      </c>
      <c r="X22" s="9">
        <f t="shared" si="7"/>
        <v>0</v>
      </c>
      <c r="Y22" s="9">
        <f t="shared" si="8"/>
        <v>107327173.5</v>
      </c>
      <c r="Z22" s="10">
        <f t="shared" si="9"/>
        <v>0.94328577596482688</v>
      </c>
      <c r="AA22" s="4">
        <f t="shared" si="10"/>
        <v>7792000.3304000013</v>
      </c>
      <c r="AB22" s="4">
        <f t="shared" si="11"/>
        <v>22583416.580400001</v>
      </c>
      <c r="AC22" s="4">
        <f t="shared" si="12"/>
        <v>56717454.080399998</v>
      </c>
      <c r="AD22" s="4">
        <f t="shared" si="13"/>
        <v>113607516.5804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98902992</v>
      </c>
      <c r="F23" s="6">
        <f t="shared" si="1"/>
        <v>5048706.75</v>
      </c>
      <c r="G23" s="7">
        <f t="shared" si="2"/>
        <v>5.1047057807917483E-2</v>
      </c>
      <c r="H23" s="5">
        <v>1</v>
      </c>
      <c r="I23" s="5">
        <v>6</v>
      </c>
      <c r="J23" s="5">
        <v>81</v>
      </c>
      <c r="K23" s="12">
        <f>E23/60</f>
        <v>1648383.2</v>
      </c>
      <c r="L23" s="4">
        <v>87743780</v>
      </c>
      <c r="M23" s="4">
        <v>4454915.05</v>
      </c>
      <c r="N23" s="4">
        <v>11159212</v>
      </c>
      <c r="O23" s="4">
        <v>593791.70000000007</v>
      </c>
      <c r="S23" s="2">
        <v>87646461</v>
      </c>
      <c r="T23" s="2">
        <f t="shared" si="3"/>
        <v>87646461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1874502.6900000004</v>
      </c>
      <c r="AB23" s="4">
        <f t="shared" si="11"/>
        <v>14731891.650000002</v>
      </c>
      <c r="AC23" s="4">
        <f t="shared" si="12"/>
        <v>44402789.25</v>
      </c>
      <c r="AD23" s="4">
        <f t="shared" si="13"/>
        <v>93854285.25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46995652</v>
      </c>
      <c r="F24" s="6">
        <f t="shared" si="1"/>
        <v>7608081.8800000008</v>
      </c>
      <c r="G24" s="7">
        <f t="shared" si="2"/>
        <v>0.16188905901337428</v>
      </c>
      <c r="H24" s="5">
        <v>3</v>
      </c>
      <c r="I24" s="5">
        <v>14</v>
      </c>
      <c r="J24" s="5">
        <v>105</v>
      </c>
      <c r="K24" s="12">
        <f>E24/60</f>
        <v>783260.8666666667</v>
      </c>
      <c r="L24" s="4">
        <v>34599379</v>
      </c>
      <c r="M24" s="4">
        <v>5600592.4000000004</v>
      </c>
      <c r="N24" s="4">
        <v>12396273</v>
      </c>
      <c r="O24" s="4">
        <v>2007489.48</v>
      </c>
      <c r="S24" s="2">
        <v>12333435</v>
      </c>
      <c r="T24" s="2">
        <f t="shared" si="3"/>
        <v>12333435</v>
      </c>
      <c r="U24" s="9">
        <f t="shared" si="4"/>
        <v>0</v>
      </c>
      <c r="V24" s="9">
        <f t="shared" si="5"/>
        <v>87683506</v>
      </c>
      <c r="W24" s="9">
        <f t="shared" si="6"/>
        <v>0</v>
      </c>
      <c r="X24" s="9">
        <f t="shared" si="7"/>
        <v>0</v>
      </c>
      <c r="Y24" s="9">
        <f t="shared" si="8"/>
        <v>87683506</v>
      </c>
      <c r="Z24" s="10">
        <f t="shared" si="9"/>
        <v>1.8657791150551544</v>
      </c>
      <c r="AA24" s="4">
        <f t="shared" si="10"/>
        <v>0</v>
      </c>
      <c r="AB24" s="4">
        <f t="shared" si="11"/>
        <v>1791048.5199999996</v>
      </c>
      <c r="AC24" s="4">
        <f t="shared" si="12"/>
        <v>15889744.119999999</v>
      </c>
      <c r="AD24" s="4">
        <f t="shared" si="13"/>
        <v>39387570.119999997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175447326</v>
      </c>
      <c r="F25" s="6">
        <f t="shared" si="1"/>
        <v>79013667.900000006</v>
      </c>
      <c r="G25" s="7">
        <f t="shared" si="2"/>
        <v>0.45035549815105191</v>
      </c>
      <c r="H25" s="5" t="s">
        <v>116</v>
      </c>
      <c r="I25" s="5">
        <v>12</v>
      </c>
      <c r="J25" s="5">
        <v>165</v>
      </c>
      <c r="K25" s="12">
        <f>E25/60</f>
        <v>2924122.1</v>
      </c>
      <c r="L25" s="4">
        <v>76591983</v>
      </c>
      <c r="M25" s="4">
        <v>34502760.5</v>
      </c>
      <c r="N25" s="4">
        <v>98855343</v>
      </c>
      <c r="O25" s="4">
        <v>44510907.399999999</v>
      </c>
      <c r="P25" s="2">
        <v>76543852</v>
      </c>
      <c r="Q25" s="13">
        <v>87683506</v>
      </c>
      <c r="S25" s="2">
        <v>98771568</v>
      </c>
      <c r="T25" s="2">
        <f t="shared" si="3"/>
        <v>262998926</v>
      </c>
      <c r="U25" s="9">
        <f t="shared" si="4"/>
        <v>38271926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38271926</v>
      </c>
      <c r="Z25" s="10">
        <f t="shared" si="9"/>
        <v>0.2181391239898407</v>
      </c>
      <c r="AA25" s="4">
        <f t="shared" si="10"/>
        <v>0</v>
      </c>
      <c r="AB25" s="4">
        <f t="shared" si="11"/>
        <v>0</v>
      </c>
      <c r="AC25" s="4">
        <f t="shared" si="12"/>
        <v>8709995.099999994</v>
      </c>
      <c r="AD25" s="4">
        <f t="shared" si="13"/>
        <v>96433658.099999994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69327186</v>
      </c>
      <c r="F26" s="6">
        <f t="shared" si="1"/>
        <v>69321407</v>
      </c>
      <c r="G26" s="7">
        <f t="shared" si="2"/>
        <v>0.99991664164762151</v>
      </c>
      <c r="H26" s="5" t="s">
        <v>117</v>
      </c>
      <c r="I26" s="5">
        <v>13</v>
      </c>
      <c r="J26" s="5">
        <v>213</v>
      </c>
      <c r="K26" s="12">
        <v>0</v>
      </c>
      <c r="L26" s="4">
        <v>45755676</v>
      </c>
      <c r="M26" s="4">
        <v>45752846</v>
      </c>
      <c r="N26" s="4">
        <v>23571510</v>
      </c>
      <c r="O26" s="4">
        <v>23568561</v>
      </c>
      <c r="P26" s="2">
        <v>45695580</v>
      </c>
      <c r="Q26" s="2"/>
      <c r="R26" s="2">
        <v>23491013</v>
      </c>
      <c r="S26" s="2">
        <v>23469284</v>
      </c>
      <c r="T26" s="2">
        <f t="shared" si="3"/>
        <v>92655877</v>
      </c>
      <c r="U26" s="9">
        <f t="shared" si="4"/>
        <v>22847790</v>
      </c>
      <c r="V26" s="9">
        <f t="shared" si="5"/>
        <v>0</v>
      </c>
      <c r="W26" s="9">
        <f t="shared" si="6"/>
        <v>23491013</v>
      </c>
      <c r="X26" s="9">
        <f t="shared" si="7"/>
        <v>0</v>
      </c>
      <c r="Y26" s="9">
        <f t="shared" si="8"/>
        <v>46338803</v>
      </c>
      <c r="Z26" s="10">
        <f t="shared" si="9"/>
        <v>0.66840738350464712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5779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153230188</v>
      </c>
      <c r="F27" s="6">
        <f t="shared" si="1"/>
        <v>127509.91440000001</v>
      </c>
      <c r="G27" s="7">
        <f t="shared" si="2"/>
        <v>8.3214617213678548E-4</v>
      </c>
      <c r="H27" s="5">
        <v>2</v>
      </c>
      <c r="I27" s="5">
        <v>4</v>
      </c>
      <c r="J27" s="5">
        <v>36</v>
      </c>
      <c r="K27" s="12">
        <f>E27/60</f>
        <v>2553836.4666666668</v>
      </c>
      <c r="L27" s="4">
        <v>65443633</v>
      </c>
      <c r="M27" s="4">
        <v>65360.568720000003</v>
      </c>
      <c r="N27" s="4">
        <v>87786555</v>
      </c>
      <c r="O27" s="4">
        <v>62149.345679999999</v>
      </c>
      <c r="S27" s="2">
        <v>87644679</v>
      </c>
      <c r="T27" s="2">
        <f t="shared" si="3"/>
        <v>87644679</v>
      </c>
      <c r="U27" s="9">
        <f t="shared" si="4"/>
        <v>0</v>
      </c>
      <c r="V27" s="9">
        <f t="shared" si="5"/>
        <v>56794021</v>
      </c>
      <c r="W27" s="9">
        <f t="shared" si="6"/>
        <v>0</v>
      </c>
      <c r="X27" s="9">
        <f t="shared" si="7"/>
        <v>0</v>
      </c>
      <c r="Y27" s="9">
        <f t="shared" si="8"/>
        <v>56794021</v>
      </c>
      <c r="Z27" s="10">
        <f t="shared" si="9"/>
        <v>0.37064511726631832</v>
      </c>
      <c r="AA27" s="4">
        <f t="shared" si="10"/>
        <v>10598603.2456</v>
      </c>
      <c r="AB27" s="4">
        <f t="shared" si="11"/>
        <v>30518527.685600001</v>
      </c>
      <c r="AC27" s="4">
        <f t="shared" si="12"/>
        <v>76487584.085600004</v>
      </c>
      <c r="AD27" s="4">
        <f t="shared" si="13"/>
        <v>153102678.08559999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91488393</v>
      </c>
      <c r="F28" s="6">
        <f t="shared" si="1"/>
        <v>4702741.0999999996</v>
      </c>
      <c r="G28" s="7">
        <f t="shared" si="2"/>
        <v>5.1402598141602508E-2</v>
      </c>
      <c r="H28" s="5">
        <v>1</v>
      </c>
      <c r="I28" s="5">
        <v>7</v>
      </c>
      <c r="J28" s="5">
        <v>86</v>
      </c>
      <c r="K28" s="12">
        <f>E28/60</f>
        <v>1524806.55</v>
      </c>
      <c r="L28" s="4">
        <v>56859373</v>
      </c>
      <c r="M28" s="4">
        <v>2946855.6</v>
      </c>
      <c r="N28" s="4">
        <v>34629020</v>
      </c>
      <c r="O28" s="4">
        <v>1755885.5</v>
      </c>
      <c r="Q28" s="13">
        <v>56794021</v>
      </c>
      <c r="R28" s="2">
        <v>67875664</v>
      </c>
      <c r="S28" s="2">
        <v>34553102</v>
      </c>
      <c r="T28" s="2">
        <f t="shared" si="3"/>
        <v>159222787</v>
      </c>
      <c r="U28" s="9">
        <f t="shared" si="4"/>
        <v>0</v>
      </c>
      <c r="V28" s="9">
        <f t="shared" si="5"/>
        <v>0</v>
      </c>
      <c r="W28" s="9">
        <f t="shared" si="6"/>
        <v>67875664</v>
      </c>
      <c r="X28" s="9">
        <f t="shared" si="7"/>
        <v>0</v>
      </c>
      <c r="Y28" s="9">
        <f t="shared" si="8"/>
        <v>67875664</v>
      </c>
      <c r="Z28" s="10">
        <f t="shared" si="9"/>
        <v>0.74190464794807354</v>
      </c>
      <c r="AA28" s="4">
        <f t="shared" si="10"/>
        <v>1701446.4100000011</v>
      </c>
      <c r="AB28" s="4">
        <f t="shared" si="11"/>
        <v>13594937.500000002</v>
      </c>
      <c r="AC28" s="4">
        <f t="shared" si="12"/>
        <v>41041455.399999999</v>
      </c>
      <c r="AD28" s="4">
        <f t="shared" si="13"/>
        <v>86785651.900000006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130985069</v>
      </c>
      <c r="F29" s="6">
        <f t="shared" si="1"/>
        <v>21070064.280000001</v>
      </c>
      <c r="G29" s="7">
        <f t="shared" si="2"/>
        <v>0.16085851953095509</v>
      </c>
      <c r="H29" s="5" t="s">
        <v>115</v>
      </c>
      <c r="I29" s="5">
        <v>12</v>
      </c>
      <c r="J29" s="5">
        <v>116</v>
      </c>
      <c r="K29" s="12">
        <f>E29/60</f>
        <v>2183084.4833333334</v>
      </c>
      <c r="L29" s="4">
        <v>54331833</v>
      </c>
      <c r="M29" s="4">
        <v>8722962.6799999997</v>
      </c>
      <c r="N29" s="4">
        <v>76653236</v>
      </c>
      <c r="O29" s="4">
        <v>12347101.6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5126949.5199999996</v>
      </c>
      <c r="AC29" s="4">
        <f t="shared" si="12"/>
        <v>44422470.219999999</v>
      </c>
      <c r="AD29" s="4">
        <f t="shared" si="13"/>
        <v>109915004.72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113763262</v>
      </c>
      <c r="F30" s="6">
        <f t="shared" si="1"/>
        <v>51155808.799999997</v>
      </c>
      <c r="G30" s="7">
        <f t="shared" si="2"/>
        <v>0.44966896958351982</v>
      </c>
      <c r="H30" s="5" t="s">
        <v>117</v>
      </c>
      <c r="I30" s="5">
        <v>12</v>
      </c>
      <c r="J30" s="5">
        <v>139</v>
      </c>
      <c r="K30" s="12">
        <f>E30/60</f>
        <v>1896054.3666666667</v>
      </c>
      <c r="L30" s="4">
        <v>67951475</v>
      </c>
      <c r="M30" s="4">
        <v>30570887.350000001</v>
      </c>
      <c r="N30" s="4">
        <v>45811787</v>
      </c>
      <c r="O30" s="4">
        <v>20584921.449999999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5725822.200000003</v>
      </c>
      <c r="AD30" s="4">
        <f t="shared" si="13"/>
        <v>62607453.200000003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108753771</v>
      </c>
      <c r="F31" s="6">
        <f t="shared" si="1"/>
        <v>108716667</v>
      </c>
      <c r="G31" s="7">
        <f t="shared" si="2"/>
        <v>0.99965882562361907</v>
      </c>
      <c r="H31" s="5" t="s">
        <v>117</v>
      </c>
      <c r="I31" s="5">
        <v>15</v>
      </c>
      <c r="J31" s="5">
        <v>211</v>
      </c>
      <c r="K31" s="12">
        <v>0</v>
      </c>
      <c r="L31" s="4">
        <v>43262636</v>
      </c>
      <c r="M31" s="4">
        <v>43284781</v>
      </c>
      <c r="N31" s="4">
        <v>65491135</v>
      </c>
      <c r="O31" s="4">
        <v>65431886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37104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135896024</v>
      </c>
      <c r="F32" s="6">
        <f t="shared" si="1"/>
        <v>80470.219680000009</v>
      </c>
      <c r="G32" s="7">
        <f t="shared" si="2"/>
        <v>5.9214550441887839E-4</v>
      </c>
      <c r="H32" s="5" t="s">
        <v>116</v>
      </c>
      <c r="I32" s="5">
        <v>6</v>
      </c>
      <c r="J32" s="5">
        <v>61</v>
      </c>
      <c r="K32" s="12">
        <f>E32/60</f>
        <v>2264933.7333333334</v>
      </c>
      <c r="L32" s="4">
        <v>78982453</v>
      </c>
      <c r="M32" s="4">
        <v>63084.098720000009</v>
      </c>
      <c r="N32" s="4">
        <v>56913571</v>
      </c>
      <c r="O32" s="4">
        <v>17386.12096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9432251.4603200015</v>
      </c>
      <c r="AB32" s="4">
        <f t="shared" si="11"/>
        <v>27098734.580320001</v>
      </c>
      <c r="AC32" s="4">
        <f t="shared" si="12"/>
        <v>67867541.780320004</v>
      </c>
      <c r="AD32" s="4">
        <f t="shared" si="13"/>
        <v>135815553.78031999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86647432</v>
      </c>
      <c r="F33" s="6">
        <f t="shared" si="1"/>
        <v>4452256.7</v>
      </c>
      <c r="G33" s="7">
        <f t="shared" si="2"/>
        <v>5.1383596688705097E-2</v>
      </c>
      <c r="H33" s="5">
        <v>2</v>
      </c>
      <c r="I33" s="5">
        <v>7</v>
      </c>
      <c r="J33" s="5">
        <v>104</v>
      </c>
      <c r="K33" s="12">
        <f>E33/60</f>
        <v>1444123.8666666667</v>
      </c>
      <c r="L33" s="4">
        <v>32204021</v>
      </c>
      <c r="M33" s="4">
        <v>1644698.8</v>
      </c>
      <c r="N33" s="4">
        <v>54443411</v>
      </c>
      <c r="O33" s="4">
        <v>2807557.9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1613063.54</v>
      </c>
      <c r="AB33" s="4">
        <f t="shared" si="11"/>
        <v>12877229.700000003</v>
      </c>
      <c r="AC33" s="4">
        <f t="shared" si="12"/>
        <v>38871459.299999997</v>
      </c>
      <c r="AD33" s="4">
        <f t="shared" si="13"/>
        <v>82195175.299999997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157150836</v>
      </c>
      <c r="F34" s="6">
        <f t="shared" ref="F34:F51" si="16">M34+O34</f>
        <v>25265381.879999999</v>
      </c>
      <c r="G34" s="7">
        <f t="shared" ref="G34:G51" si="17">F34/E34</f>
        <v>0.16077153977087338</v>
      </c>
      <c r="H34" s="5">
        <v>1</v>
      </c>
      <c r="I34" s="5">
        <v>13</v>
      </c>
      <c r="J34" s="5">
        <v>113</v>
      </c>
      <c r="K34" s="12">
        <f>E34/60</f>
        <v>2619180.6</v>
      </c>
      <c r="L34" s="4">
        <v>89099184</v>
      </c>
      <c r="M34" s="4">
        <v>14335358.199999999</v>
      </c>
      <c r="N34" s="4">
        <v>68051652</v>
      </c>
      <c r="O34" s="4">
        <v>10930023.68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6164785.320000004</v>
      </c>
      <c r="AC34" s="4">
        <f t="shared" ref="AC34:AC51" si="27">IF(E34*$AC$1-F34&gt;0,E34*$AC$1-F34,0)</f>
        <v>53310036.120000005</v>
      </c>
      <c r="AD34" s="4">
        <f t="shared" ref="AD34:AD51" si="28">IF(E34*$AD$1-F34&gt;0,E34*$AD$1-F34,0)</f>
        <v>131885454.12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64487827</v>
      </c>
      <c r="F35" s="6">
        <f t="shared" si="16"/>
        <v>28944118.399999999</v>
      </c>
      <c r="G35" s="7">
        <f t="shared" si="17"/>
        <v>0.44883072893741632</v>
      </c>
      <c r="H35" s="5" t="s">
        <v>115</v>
      </c>
      <c r="I35" s="5">
        <v>15</v>
      </c>
      <c r="J35" s="5">
        <v>163</v>
      </c>
      <c r="K35" s="12">
        <f>E35/60</f>
        <v>1074797.1166666667</v>
      </c>
      <c r="L35" s="4">
        <v>21148663</v>
      </c>
      <c r="M35" s="4">
        <v>9505747.25</v>
      </c>
      <c r="N35" s="4">
        <v>43339164</v>
      </c>
      <c r="O35" s="4">
        <v>19438371.149999999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3299795.1000000015</v>
      </c>
      <c r="AD35" s="4">
        <f t="shared" si="28"/>
        <v>35543708.600000001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169289668</v>
      </c>
      <c r="F36" s="6">
        <f t="shared" si="16"/>
        <v>169140783</v>
      </c>
      <c r="G36" s="7">
        <f t="shared" si="17"/>
        <v>0.99912053108876087</v>
      </c>
      <c r="H36" s="5" t="s">
        <v>116</v>
      </c>
      <c r="I36" s="5">
        <v>13</v>
      </c>
      <c r="J36" s="5">
        <v>205</v>
      </c>
      <c r="K36" s="12">
        <v>0</v>
      </c>
      <c r="L36" s="4">
        <v>90227436</v>
      </c>
      <c r="M36" s="4">
        <v>90137411</v>
      </c>
      <c r="N36" s="4">
        <v>79062232</v>
      </c>
      <c r="O36" s="4">
        <v>79003372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10992283</v>
      </c>
      <c r="W36" s="9">
        <f t="shared" si="21"/>
        <v>0</v>
      </c>
      <c r="X36" s="9">
        <f t="shared" si="22"/>
        <v>0</v>
      </c>
      <c r="Y36" s="9">
        <f t="shared" si="23"/>
        <v>10992283</v>
      </c>
      <c r="Z36" s="10">
        <f t="shared" si="24"/>
        <v>6.4931800799562081E-2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148885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43305139</v>
      </c>
      <c r="F37" s="6">
        <f t="shared" si="16"/>
        <v>65562.8024</v>
      </c>
      <c r="G37" s="7">
        <f t="shared" si="17"/>
        <v>1.5139727966235138E-3</v>
      </c>
      <c r="H37" s="5">
        <v>3</v>
      </c>
      <c r="I37" s="5">
        <v>11</v>
      </c>
      <c r="J37" s="5">
        <v>50</v>
      </c>
      <c r="K37" s="12">
        <f>E37/60</f>
        <v>721752.31666666665</v>
      </c>
      <c r="L37" s="4">
        <v>11040632</v>
      </c>
      <c r="M37" s="4">
        <v>22921.012320000002</v>
      </c>
      <c r="N37" s="4">
        <v>32264507</v>
      </c>
      <c r="O37" s="4">
        <v>42641.790079999999</v>
      </c>
      <c r="P37" s="2">
        <v>10956821</v>
      </c>
      <c r="Q37" s="13">
        <v>10992283</v>
      </c>
      <c r="S37" s="2">
        <v>32131467</v>
      </c>
      <c r="T37" s="2">
        <f t="shared" si="18"/>
        <v>54080571</v>
      </c>
      <c r="U37" s="9">
        <f t="shared" si="19"/>
        <v>5478410.5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5478410.5</v>
      </c>
      <c r="Z37" s="10">
        <f t="shared" si="24"/>
        <v>0.12650716812154789</v>
      </c>
      <c r="AA37" s="4">
        <f t="shared" si="25"/>
        <v>2965796.9276000005</v>
      </c>
      <c r="AB37" s="4">
        <f t="shared" si="26"/>
        <v>8595464.9976000004</v>
      </c>
      <c r="AC37" s="4">
        <f t="shared" si="27"/>
        <v>21587006.6976</v>
      </c>
      <c r="AD37" s="4">
        <f t="shared" si="28"/>
        <v>43239576.1976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101432689</v>
      </c>
      <c r="F38" s="6">
        <f t="shared" si="16"/>
        <v>5174293.1500000004</v>
      </c>
      <c r="G38" s="7">
        <f t="shared" si="17"/>
        <v>5.1012086941715606E-2</v>
      </c>
      <c r="H38" s="5" t="s">
        <v>117</v>
      </c>
      <c r="I38" s="5">
        <v>7</v>
      </c>
      <c r="J38" s="5">
        <v>94</v>
      </c>
      <c r="K38" s="12">
        <f>E38/60</f>
        <v>1690544.8166666667</v>
      </c>
      <c r="L38" s="4">
        <v>12345493</v>
      </c>
      <c r="M38" s="4">
        <v>685871.9</v>
      </c>
      <c r="N38" s="4">
        <v>89087196</v>
      </c>
      <c r="O38" s="4">
        <v>4488421.25</v>
      </c>
      <c r="Q38" s="2"/>
      <c r="R38" s="2">
        <v>87656121</v>
      </c>
      <c r="S38" s="2">
        <v>89024665</v>
      </c>
      <c r="T38" s="2">
        <f t="shared" si="18"/>
        <v>176680786</v>
      </c>
      <c r="U38" s="9">
        <f t="shared" si="19"/>
        <v>0</v>
      </c>
      <c r="V38" s="9">
        <f t="shared" si="20"/>
        <v>23454885</v>
      </c>
      <c r="W38" s="9">
        <f t="shared" si="21"/>
        <v>87656121</v>
      </c>
      <c r="X38" s="9">
        <f t="shared" si="22"/>
        <v>0</v>
      </c>
      <c r="Y38" s="9">
        <f t="shared" si="23"/>
        <v>111111006</v>
      </c>
      <c r="Z38" s="10">
        <f t="shared" si="24"/>
        <v>1.0954161532679076</v>
      </c>
      <c r="AA38" s="4">
        <f t="shared" si="25"/>
        <v>1925995.08</v>
      </c>
      <c r="AB38" s="4">
        <f t="shared" si="26"/>
        <v>15112244.65</v>
      </c>
      <c r="AC38" s="4">
        <f t="shared" si="27"/>
        <v>45542051.350000001</v>
      </c>
      <c r="AD38" s="4">
        <f t="shared" si="28"/>
        <v>96258395.849999994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119968492</v>
      </c>
      <c r="F39" s="6">
        <f t="shared" si="16"/>
        <v>19254839.52</v>
      </c>
      <c r="G39" s="7">
        <f t="shared" si="17"/>
        <v>0.16049913772359495</v>
      </c>
      <c r="H39" s="5">
        <v>2</v>
      </c>
      <c r="I39" s="5">
        <v>10</v>
      </c>
      <c r="J39" s="5">
        <v>109</v>
      </c>
      <c r="K39" s="12">
        <f>E39/60</f>
        <v>1999474.8666666667</v>
      </c>
      <c r="L39" s="4">
        <v>98816669</v>
      </c>
      <c r="M39" s="4">
        <v>15801188.119999999</v>
      </c>
      <c r="N39" s="4">
        <v>21151823</v>
      </c>
      <c r="O39" s="4">
        <v>3453651.4</v>
      </c>
      <c r="Q39" s="13">
        <v>23454885</v>
      </c>
      <c r="S39" s="2">
        <v>21092388</v>
      </c>
      <c r="T39" s="2">
        <f t="shared" si="18"/>
        <v>44547273</v>
      </c>
      <c r="U39" s="9">
        <f t="shared" si="19"/>
        <v>0</v>
      </c>
      <c r="V39" s="9">
        <f t="shared" si="20"/>
        <v>98775344</v>
      </c>
      <c r="W39" s="9">
        <f t="shared" si="21"/>
        <v>0</v>
      </c>
      <c r="X39" s="9">
        <f t="shared" si="22"/>
        <v>0</v>
      </c>
      <c r="Y39" s="9">
        <f t="shared" si="23"/>
        <v>98775344</v>
      </c>
      <c r="Z39" s="10">
        <f t="shared" si="24"/>
        <v>0.82334404936922934</v>
      </c>
      <c r="AA39" s="4">
        <f t="shared" si="25"/>
        <v>0</v>
      </c>
      <c r="AB39" s="4">
        <f t="shared" si="26"/>
        <v>4738858.8800000027</v>
      </c>
      <c r="AC39" s="4">
        <f t="shared" si="27"/>
        <v>40729406.480000004</v>
      </c>
      <c r="AD39" s="4">
        <f t="shared" si="28"/>
        <v>100713652.48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113703221</v>
      </c>
      <c r="F40" s="6">
        <f t="shared" si="16"/>
        <v>51201988.25</v>
      </c>
      <c r="G40" s="7">
        <f t="shared" si="17"/>
        <v>0.45031255754839172</v>
      </c>
      <c r="H40" s="5" t="s">
        <v>116</v>
      </c>
      <c r="I40" s="5">
        <v>13</v>
      </c>
      <c r="J40" s="5">
        <v>170</v>
      </c>
      <c r="K40" s="12">
        <v>0</v>
      </c>
      <c r="L40" s="4">
        <v>23542212</v>
      </c>
      <c r="M40" s="4">
        <v>10607300.050000001</v>
      </c>
      <c r="N40" s="4">
        <v>90161009</v>
      </c>
      <c r="O40" s="4">
        <v>40594688.200000003</v>
      </c>
      <c r="Q40" s="2">
        <v>98775344</v>
      </c>
      <c r="R40" s="2">
        <v>23503878</v>
      </c>
      <c r="S40" s="2">
        <v>90130454</v>
      </c>
      <c r="T40" s="2">
        <f t="shared" si="18"/>
        <v>212409676</v>
      </c>
      <c r="U40" s="9">
        <f t="shared" si="19"/>
        <v>0</v>
      </c>
      <c r="V40" s="9">
        <f t="shared" si="20"/>
        <v>0</v>
      </c>
      <c r="W40" s="9">
        <f t="shared" si="21"/>
        <v>23503878</v>
      </c>
      <c r="X40" s="9">
        <f t="shared" si="22"/>
        <v>0</v>
      </c>
      <c r="Y40" s="9">
        <f t="shared" si="23"/>
        <v>23503878</v>
      </c>
      <c r="Z40" s="10">
        <f t="shared" si="24"/>
        <v>0.20671250817072279</v>
      </c>
      <c r="AA40" s="4">
        <f t="shared" si="25"/>
        <v>0</v>
      </c>
      <c r="AB40" s="4">
        <f t="shared" si="26"/>
        <v>0</v>
      </c>
      <c r="AC40" s="4">
        <f t="shared" si="27"/>
        <v>5649622.25</v>
      </c>
      <c r="AD40" s="4">
        <f t="shared" si="28"/>
        <v>62501232.75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98751738</v>
      </c>
      <c r="F41" s="6">
        <f t="shared" si="16"/>
        <v>98734684</v>
      </c>
      <c r="G41" s="7">
        <f t="shared" si="17"/>
        <v>0.99982730430526701</v>
      </c>
      <c r="H41" s="5">
        <v>3</v>
      </c>
      <c r="I41" s="5">
        <v>12</v>
      </c>
      <c r="J41" s="5">
        <v>208</v>
      </c>
      <c r="K41" s="12">
        <v>0</v>
      </c>
      <c r="L41" s="4">
        <v>87690184</v>
      </c>
      <c r="M41" s="4">
        <v>87717846</v>
      </c>
      <c r="N41" s="4">
        <v>11061554</v>
      </c>
      <c r="O41" s="4">
        <v>11016838</v>
      </c>
      <c r="P41" s="2">
        <v>12350299</v>
      </c>
      <c r="Q41" s="2"/>
      <c r="T41" s="2">
        <f t="shared" si="18"/>
        <v>12350299</v>
      </c>
      <c r="U41" s="9">
        <f t="shared" si="19"/>
        <v>6175149.5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6175149.5</v>
      </c>
      <c r="Z41" s="10">
        <f t="shared" si="24"/>
        <v>6.2532058929433726E-2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17054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46915363</v>
      </c>
      <c r="F42" s="6">
        <f t="shared" si="16"/>
        <v>62908.085440000003</v>
      </c>
      <c r="G42" s="7">
        <f t="shared" si="17"/>
        <v>1.340884550760057E-3</v>
      </c>
      <c r="H42" s="5" t="s">
        <v>115</v>
      </c>
      <c r="I42" s="5">
        <v>3</v>
      </c>
      <c r="J42" s="5">
        <v>56</v>
      </c>
      <c r="K42" s="12">
        <f>E42/60</f>
        <v>781922.71666666667</v>
      </c>
      <c r="L42" s="4">
        <v>34546779</v>
      </c>
      <c r="M42" s="4">
        <v>12648.431200000001</v>
      </c>
      <c r="N42" s="4">
        <v>12368584</v>
      </c>
      <c r="O42" s="4">
        <v>50259.654240000003</v>
      </c>
      <c r="P42" s="2">
        <v>34547764</v>
      </c>
      <c r="R42" s="2">
        <v>65433862</v>
      </c>
      <c r="S42" s="2">
        <v>12354230</v>
      </c>
      <c r="T42" s="2">
        <f t="shared" si="18"/>
        <v>112335856</v>
      </c>
      <c r="U42" s="9">
        <f t="shared" si="19"/>
        <v>17273882</v>
      </c>
      <c r="V42" s="9">
        <f t="shared" si="20"/>
        <v>98789313</v>
      </c>
      <c r="W42" s="9">
        <f t="shared" si="21"/>
        <v>65433862</v>
      </c>
      <c r="X42" s="9">
        <f t="shared" si="22"/>
        <v>0</v>
      </c>
      <c r="Y42" s="9">
        <f t="shared" si="23"/>
        <v>181497057</v>
      </c>
      <c r="Z42" s="10">
        <f t="shared" si="24"/>
        <v>3.8686060470213137</v>
      </c>
      <c r="AA42" s="4">
        <f t="shared" si="25"/>
        <v>3221167.3245600001</v>
      </c>
      <c r="AB42" s="4">
        <f t="shared" si="26"/>
        <v>9320164.5145599991</v>
      </c>
      <c r="AC42" s="4">
        <f t="shared" si="27"/>
        <v>23394773.414560001</v>
      </c>
      <c r="AD42" s="4">
        <f t="shared" si="28"/>
        <v>46852454.914559998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175611378</v>
      </c>
      <c r="F43" s="6">
        <f t="shared" si="16"/>
        <v>8922163.1000000015</v>
      </c>
      <c r="G43" s="7">
        <f t="shared" si="17"/>
        <v>5.08062928587691E-2</v>
      </c>
      <c r="H43" s="5">
        <v>2</v>
      </c>
      <c r="I43" s="5">
        <v>6</v>
      </c>
      <c r="J43" s="5">
        <v>105</v>
      </c>
      <c r="K43" s="12">
        <f>E43/60</f>
        <v>2926856.3</v>
      </c>
      <c r="L43" s="4">
        <v>76651731</v>
      </c>
      <c r="M43" s="4">
        <v>3924630.5</v>
      </c>
      <c r="N43" s="4">
        <v>98959647</v>
      </c>
      <c r="O43" s="4">
        <v>4997532.6000000006</v>
      </c>
      <c r="P43" s="2">
        <v>76551433</v>
      </c>
      <c r="Q43" s="13">
        <v>98789313</v>
      </c>
      <c r="T43" s="2">
        <f t="shared" si="18"/>
        <v>175340746</v>
      </c>
      <c r="U43" s="9">
        <f t="shared" si="19"/>
        <v>38275716.5</v>
      </c>
      <c r="V43" s="9">
        <f t="shared" si="20"/>
        <v>45685382</v>
      </c>
      <c r="W43" s="9">
        <f t="shared" si="21"/>
        <v>0</v>
      </c>
      <c r="X43" s="9">
        <f t="shared" si="22"/>
        <v>0</v>
      </c>
      <c r="Y43" s="9">
        <f t="shared" si="23"/>
        <v>83961098.5</v>
      </c>
      <c r="Z43" s="10">
        <f t="shared" si="24"/>
        <v>0.47810739518256046</v>
      </c>
      <c r="AA43" s="4">
        <f t="shared" si="25"/>
        <v>3370633.3599999994</v>
      </c>
      <c r="AB43" s="4">
        <f t="shared" si="26"/>
        <v>26200112.5</v>
      </c>
      <c r="AC43" s="4">
        <f t="shared" si="27"/>
        <v>78883525.900000006</v>
      </c>
      <c r="AD43" s="4">
        <f t="shared" si="28"/>
        <v>166689214.90000001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69390947</v>
      </c>
      <c r="F44" s="6">
        <f t="shared" si="16"/>
        <v>11114493.4</v>
      </c>
      <c r="G44" s="7">
        <f t="shared" si="17"/>
        <v>0.16017209564815421</v>
      </c>
      <c r="H44" s="5" t="s">
        <v>116</v>
      </c>
      <c r="I44" s="5">
        <v>11</v>
      </c>
      <c r="J44" s="5">
        <v>136</v>
      </c>
      <c r="K44" s="12">
        <f>E44/60</f>
        <v>1156515.7833333334</v>
      </c>
      <c r="L44" s="4">
        <v>45736232</v>
      </c>
      <c r="M44" s="4">
        <v>7361955.1600000001</v>
      </c>
      <c r="N44" s="4">
        <v>23654715</v>
      </c>
      <c r="O44" s="4">
        <v>3752538.24</v>
      </c>
      <c r="P44" s="2">
        <v>45683486</v>
      </c>
      <c r="Q44" s="2">
        <v>45685382</v>
      </c>
      <c r="R44" s="2">
        <v>23465835</v>
      </c>
      <c r="T44" s="2">
        <f t="shared" si="18"/>
        <v>114834703</v>
      </c>
      <c r="U44" s="9">
        <f t="shared" si="19"/>
        <v>22841743</v>
      </c>
      <c r="V44" s="9">
        <f t="shared" si="20"/>
        <v>0</v>
      </c>
      <c r="W44" s="9">
        <f t="shared" si="21"/>
        <v>23465835</v>
      </c>
      <c r="X44" s="9">
        <f t="shared" si="22"/>
        <v>0</v>
      </c>
      <c r="Y44" s="9">
        <f t="shared" si="23"/>
        <v>46307578</v>
      </c>
      <c r="Z44" s="10">
        <f t="shared" si="24"/>
        <v>0.66734321985834844</v>
      </c>
      <c r="AA44" s="4">
        <f t="shared" si="25"/>
        <v>0</v>
      </c>
      <c r="AB44" s="4">
        <f t="shared" si="26"/>
        <v>2763696</v>
      </c>
      <c r="AC44" s="4">
        <f t="shared" si="27"/>
        <v>23580980.100000001</v>
      </c>
      <c r="AD44" s="4">
        <f t="shared" si="28"/>
        <v>58276453.600000001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153161660</v>
      </c>
      <c r="F45" s="6">
        <f t="shared" si="16"/>
        <v>69015030.5</v>
      </c>
      <c r="G45" s="7">
        <f t="shared" si="17"/>
        <v>0.45060252350359742</v>
      </c>
      <c r="H45" s="5" t="s">
        <v>117</v>
      </c>
      <c r="I45" s="5">
        <v>13</v>
      </c>
      <c r="J45" s="5">
        <v>152</v>
      </c>
      <c r="K45" s="12">
        <v>0</v>
      </c>
      <c r="L45" s="4">
        <v>65440403</v>
      </c>
      <c r="M45" s="4">
        <v>29486448.050000001</v>
      </c>
      <c r="N45" s="4">
        <v>87721257</v>
      </c>
      <c r="O45" s="4">
        <v>39528582.450000003</v>
      </c>
      <c r="P45" s="2">
        <v>65424364</v>
      </c>
      <c r="Q45" s="2"/>
      <c r="S45" s="2">
        <v>87672223</v>
      </c>
      <c r="T45" s="2">
        <f t="shared" si="18"/>
        <v>153096587</v>
      </c>
      <c r="U45" s="9">
        <f t="shared" si="19"/>
        <v>32712182</v>
      </c>
      <c r="V45" s="9">
        <f t="shared" si="20"/>
        <v>34547290</v>
      </c>
      <c r="W45" s="9">
        <f t="shared" si="21"/>
        <v>0</v>
      </c>
      <c r="X45" s="9">
        <f t="shared" si="22"/>
        <v>0</v>
      </c>
      <c r="Y45" s="9">
        <f t="shared" si="23"/>
        <v>67259472</v>
      </c>
      <c r="Z45" s="10">
        <f t="shared" si="24"/>
        <v>0.43914039584057785</v>
      </c>
      <c r="AA45" s="4">
        <f t="shared" si="25"/>
        <v>0</v>
      </c>
      <c r="AB45" s="4">
        <f t="shared" si="26"/>
        <v>0</v>
      </c>
      <c r="AC45" s="4">
        <f t="shared" si="27"/>
        <v>7565799.5</v>
      </c>
      <c r="AD45" s="4">
        <f t="shared" si="28"/>
        <v>84146629.5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91470779</v>
      </c>
      <c r="F46" s="6">
        <f t="shared" si="16"/>
        <v>91563395</v>
      </c>
      <c r="G46" s="7">
        <f t="shared" si="17"/>
        <v>1.0010125200748536</v>
      </c>
      <c r="H46" s="5" t="s">
        <v>115</v>
      </c>
      <c r="I46" s="5">
        <v>15</v>
      </c>
      <c r="J46" s="5">
        <v>229</v>
      </c>
      <c r="K46" s="12">
        <v>0</v>
      </c>
      <c r="L46" s="4">
        <v>56822129</v>
      </c>
      <c r="M46" s="4">
        <v>56884381</v>
      </c>
      <c r="N46" s="4">
        <v>34648650</v>
      </c>
      <c r="O46" s="4">
        <v>34679014</v>
      </c>
      <c r="P46" s="2">
        <v>56765383</v>
      </c>
      <c r="Q46" s="13">
        <v>34547290</v>
      </c>
      <c r="T46" s="2">
        <f t="shared" si="18"/>
        <v>91312673</v>
      </c>
      <c r="U46" s="9">
        <f t="shared" si="19"/>
        <v>28382691.5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28382691.5</v>
      </c>
      <c r="Z46" s="10">
        <f t="shared" si="24"/>
        <v>0.31029244322932903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131035255</v>
      </c>
      <c r="F47" s="6">
        <f t="shared" si="16"/>
        <v>135976.14464000001</v>
      </c>
      <c r="G47" s="7">
        <f t="shared" si="17"/>
        <v>1.0377065671372183E-3</v>
      </c>
      <c r="H47" s="5">
        <v>1</v>
      </c>
      <c r="I47" s="5">
        <v>3</v>
      </c>
      <c r="J47" s="5">
        <v>69</v>
      </c>
      <c r="K47" s="12">
        <f>E47/60</f>
        <v>2183920.9166666665</v>
      </c>
      <c r="L47" s="4">
        <v>54436186</v>
      </c>
      <c r="M47" s="4">
        <v>69572.687839999999</v>
      </c>
      <c r="N47" s="4">
        <v>76599069</v>
      </c>
      <c r="O47" s="4">
        <v>66403.4568</v>
      </c>
      <c r="Q47" s="2"/>
      <c r="R47" s="2">
        <v>54304057</v>
      </c>
      <c r="S47" s="2">
        <v>76515563</v>
      </c>
      <c r="T47" s="2">
        <f t="shared" si="18"/>
        <v>130819620</v>
      </c>
      <c r="U47" s="9">
        <f t="shared" si="19"/>
        <v>0</v>
      </c>
      <c r="V47" s="9">
        <f t="shared" si="20"/>
        <v>67897874</v>
      </c>
      <c r="W47" s="9">
        <f t="shared" si="21"/>
        <v>54304057</v>
      </c>
      <c r="X47" s="9">
        <f t="shared" si="22"/>
        <v>0</v>
      </c>
      <c r="Y47" s="9">
        <f t="shared" si="23"/>
        <v>122201931</v>
      </c>
      <c r="Z47" s="10">
        <f t="shared" si="24"/>
        <v>0.93258818781250896</v>
      </c>
      <c r="AA47" s="4">
        <f t="shared" si="25"/>
        <v>9036491.705360001</v>
      </c>
      <c r="AB47" s="4">
        <f t="shared" si="26"/>
        <v>26071074.855360001</v>
      </c>
      <c r="AC47" s="4">
        <f t="shared" si="27"/>
        <v>65381651.355360001</v>
      </c>
      <c r="AD47" s="4">
        <f t="shared" si="28"/>
        <v>130899278.85536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113638028</v>
      </c>
      <c r="F48" s="6">
        <f t="shared" si="16"/>
        <v>5778213.1999999993</v>
      </c>
      <c r="G48" s="7">
        <f t="shared" si="17"/>
        <v>5.0847531426715706E-2</v>
      </c>
      <c r="H48" s="5" t="s">
        <v>115</v>
      </c>
      <c r="I48" s="5">
        <v>8</v>
      </c>
      <c r="J48" s="5">
        <v>109</v>
      </c>
      <c r="K48" s="12">
        <f>E48/60</f>
        <v>1893967.1333333333</v>
      </c>
      <c r="L48" s="4">
        <v>67903133</v>
      </c>
      <c r="M48" s="4">
        <v>3406923.15</v>
      </c>
      <c r="N48" s="4">
        <v>45734895</v>
      </c>
      <c r="O48" s="4">
        <v>2371290.0499999998</v>
      </c>
      <c r="Q48" s="13">
        <v>67897874</v>
      </c>
      <c r="S48" s="2">
        <v>45698747</v>
      </c>
      <c r="T48" s="2">
        <f t="shared" si="18"/>
        <v>113596621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2176448.7600000016</v>
      </c>
      <c r="AB48" s="4">
        <f t="shared" si="26"/>
        <v>16949392.400000002</v>
      </c>
      <c r="AC48" s="4">
        <f t="shared" si="27"/>
        <v>51040800.799999997</v>
      </c>
      <c r="AD48" s="4">
        <f t="shared" si="28"/>
        <v>107859814.8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108743223</v>
      </c>
      <c r="F49" s="6">
        <f t="shared" si="16"/>
        <v>17604901.359999999</v>
      </c>
      <c r="G49" s="7">
        <f t="shared" si="17"/>
        <v>0.16189423923916618</v>
      </c>
      <c r="H49" s="5">
        <v>2</v>
      </c>
      <c r="I49" s="5">
        <v>11</v>
      </c>
      <c r="J49" s="5">
        <v>118</v>
      </c>
      <c r="K49" s="12">
        <f>E49/60</f>
        <v>1812387.05</v>
      </c>
      <c r="L49" s="4">
        <v>43219987</v>
      </c>
      <c r="M49" s="4">
        <v>7030522.9199999999</v>
      </c>
      <c r="N49" s="4">
        <v>65523236</v>
      </c>
      <c r="O49" s="4">
        <v>10574378.439999999</v>
      </c>
      <c r="P49" s="2">
        <v>43206634</v>
      </c>
      <c r="Q49" s="2"/>
      <c r="R49" s="2">
        <v>65437438</v>
      </c>
      <c r="T49" s="2">
        <f t="shared" si="18"/>
        <v>108644072</v>
      </c>
      <c r="U49" s="9">
        <f t="shared" si="19"/>
        <v>21603317</v>
      </c>
      <c r="V49" s="9">
        <f t="shared" si="20"/>
        <v>0</v>
      </c>
      <c r="W49" s="9">
        <f t="shared" si="21"/>
        <v>65437438</v>
      </c>
      <c r="X49" s="9">
        <f t="shared" si="22"/>
        <v>0</v>
      </c>
      <c r="Y49" s="9">
        <f t="shared" si="23"/>
        <v>87040755</v>
      </c>
      <c r="Z49" s="10">
        <f t="shared" si="24"/>
        <v>0.80042463887611648</v>
      </c>
      <c r="AA49" s="4">
        <f t="shared" si="25"/>
        <v>0</v>
      </c>
      <c r="AB49" s="4">
        <f t="shared" si="26"/>
        <v>4143743.2400000021</v>
      </c>
      <c r="AC49" s="4">
        <f t="shared" si="27"/>
        <v>36766710.140000001</v>
      </c>
      <c r="AD49" s="4">
        <f t="shared" si="28"/>
        <v>91138321.640000001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135952289</v>
      </c>
      <c r="F50" s="6">
        <f t="shared" si="16"/>
        <v>61158200.699999996</v>
      </c>
      <c r="G50" s="7">
        <f t="shared" si="17"/>
        <v>0.44985046702670811</v>
      </c>
      <c r="H50" s="5" t="s">
        <v>116</v>
      </c>
      <c r="I50" s="5">
        <v>12</v>
      </c>
      <c r="J50" s="5">
        <v>145</v>
      </c>
      <c r="K50" s="12">
        <v>0</v>
      </c>
      <c r="L50" s="4">
        <v>79015587</v>
      </c>
      <c r="M50" s="4">
        <v>35591082.299999997</v>
      </c>
      <c r="N50" s="4">
        <v>56936702</v>
      </c>
      <c r="O50" s="4">
        <v>25567118.399999999</v>
      </c>
      <c r="R50" s="2">
        <v>78921803</v>
      </c>
      <c r="S50" s="2">
        <v>56815051</v>
      </c>
      <c r="T50" s="2">
        <f t="shared" si="18"/>
        <v>135736854</v>
      </c>
      <c r="U50" s="9">
        <f t="shared" si="19"/>
        <v>0</v>
      </c>
      <c r="V50" s="9">
        <f t="shared" si="20"/>
        <v>54305479</v>
      </c>
      <c r="W50" s="9">
        <f t="shared" si="21"/>
        <v>78921803</v>
      </c>
      <c r="X50" s="9">
        <f t="shared" si="22"/>
        <v>0</v>
      </c>
      <c r="Y50" s="9">
        <f t="shared" si="23"/>
        <v>133227282</v>
      </c>
      <c r="Z50" s="10">
        <f t="shared" si="24"/>
        <v>0.97995615211745346</v>
      </c>
      <c r="AA50" s="4">
        <f t="shared" si="25"/>
        <v>0</v>
      </c>
      <c r="AB50" s="4">
        <f t="shared" si="26"/>
        <v>0</v>
      </c>
      <c r="AC50" s="4">
        <f t="shared" si="27"/>
        <v>6817943.8000000045</v>
      </c>
      <c r="AD50" s="4">
        <f t="shared" si="28"/>
        <v>74794088.300000012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86594778</v>
      </c>
      <c r="F51" s="6">
        <f t="shared" si="16"/>
        <v>86547067</v>
      </c>
      <c r="G51" s="7">
        <f t="shared" si="17"/>
        <v>0.99944903144159569</v>
      </c>
      <c r="H51" s="5" t="s">
        <v>115</v>
      </c>
      <c r="I51" s="5">
        <v>10</v>
      </c>
      <c r="J51" s="5">
        <v>225</v>
      </c>
      <c r="K51" s="12">
        <v>0</v>
      </c>
      <c r="L51" s="4">
        <v>32148439</v>
      </c>
      <c r="M51" s="4">
        <v>32185656</v>
      </c>
      <c r="N51" s="4">
        <v>54446339</v>
      </c>
      <c r="O51" s="4">
        <v>54361411</v>
      </c>
      <c r="P51" s="2">
        <v>32116908</v>
      </c>
      <c r="Q51" s="13">
        <v>54305479</v>
      </c>
      <c r="T51" s="2">
        <f t="shared" si="18"/>
        <v>86422387</v>
      </c>
      <c r="U51" s="9">
        <f t="shared" si="19"/>
        <v>16058454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16058454</v>
      </c>
      <c r="Z51" s="10">
        <f t="shared" si="24"/>
        <v>0.1854436765228499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47711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A2" sqref="A2:A148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6343058.5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6343058.5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12480196.5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12480196.5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49393186.5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49393186.5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49407937.5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49407937.5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11746032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11746032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38280043.5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38280043.5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28402755.5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28402755.5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43833068.5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43833068.5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27157020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27157020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11723675.5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11723675.5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33941860.5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33941860.5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16065411.5</v>
      </c>
      <c r="E27" t="s">
        <v>124</v>
      </c>
      <c r="F27" t="s">
        <v>5</v>
      </c>
      <c r="G27" t="s">
        <v>6</v>
      </c>
      <c r="H27" t="s">
        <v>125</v>
      </c>
      <c r="I27" t="s">
        <v>156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16065411.5</v>
      </c>
      <c r="E28" t="s">
        <v>124</v>
      </c>
      <c r="F28" t="s">
        <v>9</v>
      </c>
      <c r="G28" t="s">
        <v>10</v>
      </c>
      <c r="H28" t="s">
        <v>125</v>
      </c>
      <c r="I28" t="s">
        <v>157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38270479.5</v>
      </c>
      <c r="E29" t="s">
        <v>132</v>
      </c>
      <c r="F29" t="s">
        <v>16</v>
      </c>
      <c r="G29" t="s">
        <v>18</v>
      </c>
      <c r="H29" t="s">
        <v>133</v>
      </c>
      <c r="I29" t="s">
        <v>158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38270479.5</v>
      </c>
      <c r="E30" t="s">
        <v>132</v>
      </c>
      <c r="F30" t="s">
        <v>14</v>
      </c>
      <c r="G30" t="s">
        <v>14</v>
      </c>
      <c r="H30" t="s">
        <v>133</v>
      </c>
      <c r="I30" t="s">
        <v>159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160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10548856.5</v>
      </c>
      <c r="E32" t="s">
        <v>124</v>
      </c>
      <c r="F32" t="s">
        <v>9</v>
      </c>
      <c r="G32" t="s">
        <v>11</v>
      </c>
      <c r="H32" t="s">
        <v>125</v>
      </c>
      <c r="I32" t="s">
        <v>161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10548856.5</v>
      </c>
      <c r="E33" t="s">
        <v>124</v>
      </c>
      <c r="F33" t="s">
        <v>9</v>
      </c>
      <c r="G33" t="s">
        <v>12</v>
      </c>
      <c r="H33" t="s">
        <v>125</v>
      </c>
      <c r="I33" t="s">
        <v>162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45072968.5</v>
      </c>
      <c r="E34" t="s">
        <v>139</v>
      </c>
      <c r="F34" t="s">
        <v>20</v>
      </c>
      <c r="G34" t="s">
        <v>21</v>
      </c>
      <c r="H34" t="s">
        <v>140</v>
      </c>
      <c r="I34" t="s">
        <v>163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45072968.5</v>
      </c>
      <c r="E35" t="s">
        <v>139</v>
      </c>
      <c r="F35" t="s">
        <v>20</v>
      </c>
      <c r="G35" t="s">
        <v>22</v>
      </c>
      <c r="H35" t="s">
        <v>140</v>
      </c>
      <c r="I35" t="s">
        <v>164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165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49372562.5</v>
      </c>
      <c r="E37" t="s">
        <v>139</v>
      </c>
      <c r="F37" t="s">
        <v>20</v>
      </c>
      <c r="G37" t="s">
        <v>21</v>
      </c>
      <c r="H37" t="s">
        <v>140</v>
      </c>
      <c r="I37" t="s">
        <v>166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49372562.5</v>
      </c>
      <c r="E38" t="s">
        <v>139</v>
      </c>
      <c r="F38" t="s">
        <v>20</v>
      </c>
      <c r="G38" t="s">
        <v>22</v>
      </c>
      <c r="H38" t="s">
        <v>140</v>
      </c>
      <c r="I38" t="s">
        <v>167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168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11738448.5</v>
      </c>
      <c r="E40" t="s">
        <v>124</v>
      </c>
      <c r="F40" t="s">
        <v>5</v>
      </c>
      <c r="G40" t="s">
        <v>8</v>
      </c>
      <c r="H40" t="s">
        <v>125</v>
      </c>
      <c r="I40" t="s">
        <v>169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11738448.5</v>
      </c>
      <c r="E41" t="s">
        <v>124</v>
      </c>
      <c r="F41" t="s">
        <v>9</v>
      </c>
      <c r="G41" t="s">
        <v>10</v>
      </c>
      <c r="H41" t="s">
        <v>125</v>
      </c>
      <c r="I41" t="s">
        <v>170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32722063.5</v>
      </c>
      <c r="E42" t="s">
        <v>132</v>
      </c>
      <c r="F42" t="s">
        <v>15</v>
      </c>
      <c r="G42" t="s">
        <v>15</v>
      </c>
      <c r="H42" t="s">
        <v>133</v>
      </c>
      <c r="I42" t="s">
        <v>171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32722063.5</v>
      </c>
      <c r="E43" t="s">
        <v>132</v>
      </c>
      <c r="F43" t="s">
        <v>16</v>
      </c>
      <c r="G43" t="s">
        <v>17</v>
      </c>
      <c r="H43" t="s">
        <v>133</v>
      </c>
      <c r="I43" t="s">
        <v>172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173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39449654.5</v>
      </c>
      <c r="E45" t="s">
        <v>132</v>
      </c>
      <c r="F45" t="s">
        <v>15</v>
      </c>
      <c r="G45" t="s">
        <v>15</v>
      </c>
      <c r="H45" t="s">
        <v>133</v>
      </c>
      <c r="I45" t="s">
        <v>174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39449654.5</v>
      </c>
      <c r="E46" t="s">
        <v>132</v>
      </c>
      <c r="F46" t="s">
        <v>16</v>
      </c>
      <c r="G46" t="s">
        <v>18</v>
      </c>
      <c r="H46" t="s">
        <v>133</v>
      </c>
      <c r="I46" t="s">
        <v>175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176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22844895.5</v>
      </c>
      <c r="E48" t="s">
        <v>124</v>
      </c>
      <c r="F48" t="s">
        <v>9</v>
      </c>
      <c r="G48" t="s">
        <v>11</v>
      </c>
      <c r="H48" t="s">
        <v>125</v>
      </c>
      <c r="I48" t="s">
        <v>177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22844895.5</v>
      </c>
      <c r="E49" t="s">
        <v>124</v>
      </c>
      <c r="F49" t="s">
        <v>9</v>
      </c>
      <c r="G49" t="s">
        <v>10</v>
      </c>
      <c r="H49" t="s">
        <v>125</v>
      </c>
      <c r="I49" t="s">
        <v>178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179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6193853</v>
      </c>
      <c r="E51" t="s">
        <v>139</v>
      </c>
      <c r="F51" t="s">
        <v>20</v>
      </c>
      <c r="G51" t="s">
        <v>22</v>
      </c>
      <c r="H51" t="s">
        <v>140</v>
      </c>
      <c r="I51" t="s">
        <v>180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6193853</v>
      </c>
      <c r="E52" t="s">
        <v>139</v>
      </c>
      <c r="F52" t="s">
        <v>20</v>
      </c>
      <c r="G52" t="s">
        <v>21</v>
      </c>
      <c r="H52" t="s">
        <v>140</v>
      </c>
      <c r="I52" t="s">
        <v>181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182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6191408</v>
      </c>
      <c r="E54" t="s">
        <v>124</v>
      </c>
      <c r="F54" t="s">
        <v>9</v>
      </c>
      <c r="G54" t="s">
        <v>12</v>
      </c>
      <c r="H54" t="s">
        <v>125</v>
      </c>
      <c r="I54" t="s">
        <v>183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6191408</v>
      </c>
      <c r="E55" t="s">
        <v>124</v>
      </c>
      <c r="F55" t="s">
        <v>5</v>
      </c>
      <c r="G55" t="s">
        <v>8</v>
      </c>
      <c r="H55" t="s">
        <v>125</v>
      </c>
      <c r="I55" t="s">
        <v>184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185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17274785.5</v>
      </c>
      <c r="E57" t="s">
        <v>139</v>
      </c>
      <c r="F57" t="s">
        <v>20</v>
      </c>
      <c r="G57" t="s">
        <v>22</v>
      </c>
      <c r="H57" t="s">
        <v>140</v>
      </c>
      <c r="I57" t="s">
        <v>186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17274785.5</v>
      </c>
      <c r="E58" t="s">
        <v>139</v>
      </c>
      <c r="F58" t="s">
        <v>20</v>
      </c>
      <c r="G58" t="s">
        <v>21</v>
      </c>
      <c r="H58" t="s">
        <v>140</v>
      </c>
      <c r="I58" t="s">
        <v>187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188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38275917.5</v>
      </c>
      <c r="E60" t="s">
        <v>124</v>
      </c>
      <c r="F60" t="s">
        <v>5</v>
      </c>
      <c r="G60" t="s">
        <v>8</v>
      </c>
      <c r="H60" t="s">
        <v>125</v>
      </c>
      <c r="I60" t="s">
        <v>189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38275917.5</v>
      </c>
      <c r="E61" t="s">
        <v>124</v>
      </c>
      <c r="F61" t="s">
        <v>5</v>
      </c>
      <c r="G61" t="s">
        <v>7</v>
      </c>
      <c r="H61" t="s">
        <v>125</v>
      </c>
      <c r="I61" t="s">
        <v>190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191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6178822</v>
      </c>
      <c r="E63" t="s">
        <v>132</v>
      </c>
      <c r="F63" t="s">
        <v>15</v>
      </c>
      <c r="G63" t="s">
        <v>15</v>
      </c>
      <c r="H63" t="s">
        <v>133</v>
      </c>
      <c r="I63" t="s">
        <v>192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6178822</v>
      </c>
      <c r="E64" t="s">
        <v>132</v>
      </c>
      <c r="F64" t="s">
        <v>14</v>
      </c>
      <c r="G64" t="s">
        <v>14</v>
      </c>
      <c r="H64" t="s">
        <v>133</v>
      </c>
      <c r="I64" t="s">
        <v>193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194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32719260</v>
      </c>
      <c r="E66" t="s">
        <v>139</v>
      </c>
      <c r="F66" t="s">
        <v>20</v>
      </c>
      <c r="G66" t="s">
        <v>22</v>
      </c>
      <c r="H66" t="s">
        <v>140</v>
      </c>
      <c r="I66" t="s">
        <v>195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32719260</v>
      </c>
      <c r="E67" t="s">
        <v>139</v>
      </c>
      <c r="F67" t="s">
        <v>20</v>
      </c>
      <c r="G67" t="s">
        <v>21</v>
      </c>
      <c r="H67" t="s">
        <v>140</v>
      </c>
      <c r="I67" t="s">
        <v>196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197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28405040.5</v>
      </c>
      <c r="E69" t="s">
        <v>124</v>
      </c>
      <c r="F69" t="s">
        <v>5</v>
      </c>
      <c r="G69" t="s">
        <v>6</v>
      </c>
      <c r="H69" t="s">
        <v>125</v>
      </c>
      <c r="I69" t="s">
        <v>198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28405040.5</v>
      </c>
      <c r="E70" t="s">
        <v>124</v>
      </c>
      <c r="F70" t="s">
        <v>5</v>
      </c>
      <c r="G70" t="s">
        <v>7</v>
      </c>
      <c r="H70" t="s">
        <v>125</v>
      </c>
      <c r="I70" t="s">
        <v>199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39461066.5</v>
      </c>
      <c r="E71" t="s">
        <v>139</v>
      </c>
      <c r="F71" t="s">
        <v>20</v>
      </c>
      <c r="G71" t="s">
        <v>22</v>
      </c>
      <c r="H71" t="s">
        <v>140</v>
      </c>
      <c r="I71" t="s">
        <v>200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39461066.5</v>
      </c>
      <c r="E72" t="s">
        <v>139</v>
      </c>
      <c r="F72" t="s">
        <v>20</v>
      </c>
      <c r="G72" t="s">
        <v>21</v>
      </c>
      <c r="H72" t="s">
        <v>140</v>
      </c>
      <c r="I72" t="s">
        <v>201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202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203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204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38271926</v>
      </c>
      <c r="E76" t="s">
        <v>124</v>
      </c>
      <c r="F76" t="s">
        <v>9</v>
      </c>
      <c r="G76" t="s">
        <v>10</v>
      </c>
      <c r="H76" t="s">
        <v>125</v>
      </c>
      <c r="I76" t="s">
        <v>205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38271926</v>
      </c>
      <c r="E77" t="s">
        <v>124</v>
      </c>
      <c r="F77" t="s">
        <v>5</v>
      </c>
      <c r="G77" t="s">
        <v>6</v>
      </c>
      <c r="H77" t="s">
        <v>125</v>
      </c>
      <c r="I77" t="s">
        <v>206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43841753</v>
      </c>
      <c r="E78" t="s">
        <v>132</v>
      </c>
      <c r="F78" t="s">
        <v>14</v>
      </c>
      <c r="G78" t="s">
        <v>14</v>
      </c>
      <c r="H78" t="s">
        <v>133</v>
      </c>
      <c r="I78" t="s">
        <v>207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43841753</v>
      </c>
      <c r="E79" t="s">
        <v>132</v>
      </c>
      <c r="F79" t="s">
        <v>16</v>
      </c>
      <c r="G79" t="s">
        <v>18</v>
      </c>
      <c r="H79" t="s">
        <v>133</v>
      </c>
      <c r="I79" t="s">
        <v>208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209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22847790</v>
      </c>
      <c r="E81" t="s">
        <v>124</v>
      </c>
      <c r="F81" t="s">
        <v>5</v>
      </c>
      <c r="G81" t="s">
        <v>8</v>
      </c>
      <c r="H81" t="s">
        <v>125</v>
      </c>
      <c r="I81" t="s">
        <v>210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22847790</v>
      </c>
      <c r="E82" t="s">
        <v>124</v>
      </c>
      <c r="F82" t="s">
        <v>9</v>
      </c>
      <c r="G82" t="s">
        <v>10</v>
      </c>
      <c r="H82" t="s">
        <v>125</v>
      </c>
      <c r="I82" t="s">
        <v>211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11745506.5</v>
      </c>
      <c r="E83" t="s">
        <v>139</v>
      </c>
      <c r="F83" t="s">
        <v>20</v>
      </c>
      <c r="G83" t="s">
        <v>21</v>
      </c>
      <c r="H83" t="s">
        <v>140</v>
      </c>
      <c r="I83" t="s">
        <v>212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11745506.5</v>
      </c>
      <c r="E84" t="s">
        <v>139</v>
      </c>
      <c r="F84" t="s">
        <v>20</v>
      </c>
      <c r="G84" t="s">
        <v>22</v>
      </c>
      <c r="H84" t="s">
        <v>140</v>
      </c>
      <c r="I84" t="s">
        <v>213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214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215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28397010.5</v>
      </c>
      <c r="E87" t="s">
        <v>132</v>
      </c>
      <c r="F87" t="s">
        <v>15</v>
      </c>
      <c r="G87" t="s">
        <v>15</v>
      </c>
      <c r="H87" t="s">
        <v>133</v>
      </c>
      <c r="I87" t="s">
        <v>216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28397010.5</v>
      </c>
      <c r="E88" t="s">
        <v>132</v>
      </c>
      <c r="F88" t="s">
        <v>14</v>
      </c>
      <c r="G88" t="s">
        <v>14</v>
      </c>
      <c r="H88" t="s">
        <v>133</v>
      </c>
      <c r="I88" t="s">
        <v>217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33937832</v>
      </c>
      <c r="E89" t="s">
        <v>139</v>
      </c>
      <c r="F89" t="s">
        <v>20</v>
      </c>
      <c r="G89" t="s">
        <v>21</v>
      </c>
      <c r="H89" t="s">
        <v>140</v>
      </c>
      <c r="I89" t="s">
        <v>218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33937832</v>
      </c>
      <c r="E90" t="s">
        <v>139</v>
      </c>
      <c r="F90" t="s">
        <v>20</v>
      </c>
      <c r="G90" t="s">
        <v>22</v>
      </c>
      <c r="H90" t="s">
        <v>140</v>
      </c>
      <c r="I90" t="s">
        <v>219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220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5478410.5</v>
      </c>
      <c r="E92" t="s">
        <v>124</v>
      </c>
      <c r="F92" t="s">
        <v>9</v>
      </c>
      <c r="G92" t="s">
        <v>12</v>
      </c>
      <c r="H92" t="s">
        <v>125</v>
      </c>
      <c r="I92" t="s">
        <v>221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5478410.5</v>
      </c>
      <c r="E93" t="s">
        <v>124</v>
      </c>
      <c r="F93" t="s">
        <v>5</v>
      </c>
      <c r="G93" t="s">
        <v>6</v>
      </c>
      <c r="H93" t="s">
        <v>125</v>
      </c>
      <c r="I93" t="s">
        <v>222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5496141.5</v>
      </c>
      <c r="E94" t="s">
        <v>132</v>
      </c>
      <c r="F94" t="s">
        <v>16</v>
      </c>
      <c r="G94" t="s">
        <v>18</v>
      </c>
      <c r="H94" t="s">
        <v>133</v>
      </c>
      <c r="I94" t="s">
        <v>223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5496141.5</v>
      </c>
      <c r="E95" t="s">
        <v>132</v>
      </c>
      <c r="F95" t="s">
        <v>16</v>
      </c>
      <c r="G95" t="s">
        <v>17</v>
      </c>
      <c r="H95" t="s">
        <v>133</v>
      </c>
      <c r="I95" t="s">
        <v>224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225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43828060.5</v>
      </c>
      <c r="E97" t="s">
        <v>139</v>
      </c>
      <c r="F97" t="s">
        <v>20</v>
      </c>
      <c r="G97" t="s">
        <v>22</v>
      </c>
      <c r="H97" t="s">
        <v>140</v>
      </c>
      <c r="I97" t="s">
        <v>226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43828060.5</v>
      </c>
      <c r="E98" t="s">
        <v>139</v>
      </c>
      <c r="F98" t="s">
        <v>20</v>
      </c>
      <c r="G98" t="s">
        <v>21</v>
      </c>
      <c r="H98" t="s">
        <v>140</v>
      </c>
      <c r="I98" t="s">
        <v>227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228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11727442.5</v>
      </c>
      <c r="E100" t="s">
        <v>132</v>
      </c>
      <c r="F100" t="s">
        <v>14</v>
      </c>
      <c r="G100" t="s">
        <v>14</v>
      </c>
      <c r="H100" t="s">
        <v>133</v>
      </c>
      <c r="I100" t="s">
        <v>229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11727442.5</v>
      </c>
      <c r="E101" t="s">
        <v>132</v>
      </c>
      <c r="F101" t="s">
        <v>16</v>
      </c>
      <c r="G101" t="s">
        <v>17</v>
      </c>
      <c r="H101" t="s">
        <v>133</v>
      </c>
      <c r="I101" t="s">
        <v>230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231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49387672</v>
      </c>
      <c r="E103" t="s">
        <v>132</v>
      </c>
      <c r="F103" t="s">
        <v>16</v>
      </c>
      <c r="G103" t="s">
        <v>17</v>
      </c>
      <c r="H103" t="s">
        <v>133</v>
      </c>
      <c r="I103" t="s">
        <v>232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49387672</v>
      </c>
      <c r="E104" t="s">
        <v>132</v>
      </c>
      <c r="F104" t="s">
        <v>16</v>
      </c>
      <c r="G104" t="s">
        <v>18</v>
      </c>
      <c r="H104" t="s">
        <v>133</v>
      </c>
      <c r="I104" t="s">
        <v>233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11751939</v>
      </c>
      <c r="E105" t="s">
        <v>139</v>
      </c>
      <c r="F105" t="s">
        <v>20</v>
      </c>
      <c r="G105" t="s">
        <v>21</v>
      </c>
      <c r="H105" t="s">
        <v>140</v>
      </c>
      <c r="I105" t="s">
        <v>234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11751939</v>
      </c>
      <c r="E106" t="s">
        <v>139</v>
      </c>
      <c r="F106" t="s">
        <v>20</v>
      </c>
      <c r="G106" t="s">
        <v>22</v>
      </c>
      <c r="H106" t="s">
        <v>140</v>
      </c>
      <c r="I106" t="s">
        <v>235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236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6175149.5</v>
      </c>
      <c r="E108" t="s">
        <v>124</v>
      </c>
      <c r="F108" t="s">
        <v>9</v>
      </c>
      <c r="G108" t="s">
        <v>12</v>
      </c>
      <c r="H108" t="s">
        <v>125</v>
      </c>
      <c r="I108" t="s">
        <v>237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6175149.5</v>
      </c>
      <c r="E109" t="s">
        <v>124</v>
      </c>
      <c r="F109" t="s">
        <v>5</v>
      </c>
      <c r="G109" t="s">
        <v>8</v>
      </c>
      <c r="H109" t="s">
        <v>125</v>
      </c>
      <c r="I109" t="s">
        <v>238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17273882</v>
      </c>
      <c r="E110" t="s">
        <v>124</v>
      </c>
      <c r="F110" t="s">
        <v>9</v>
      </c>
      <c r="G110" t="s">
        <v>12</v>
      </c>
      <c r="H110" t="s">
        <v>125</v>
      </c>
      <c r="I110" t="s">
        <v>239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17273882</v>
      </c>
      <c r="E111" t="s">
        <v>124</v>
      </c>
      <c r="F111" t="s">
        <v>5</v>
      </c>
      <c r="G111" t="s">
        <v>7</v>
      </c>
      <c r="H111" t="s">
        <v>125</v>
      </c>
      <c r="I111" t="s">
        <v>240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32716931</v>
      </c>
      <c r="E112" t="s">
        <v>139</v>
      </c>
      <c r="F112" t="s">
        <v>20</v>
      </c>
      <c r="G112" t="s">
        <v>22</v>
      </c>
      <c r="H112" t="s">
        <v>140</v>
      </c>
      <c r="I112" t="s">
        <v>241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32716931</v>
      </c>
      <c r="E113" t="s">
        <v>139</v>
      </c>
      <c r="F113" t="s">
        <v>20</v>
      </c>
      <c r="G113" t="s">
        <v>21</v>
      </c>
      <c r="H113" t="s">
        <v>140</v>
      </c>
      <c r="I113" t="s">
        <v>242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243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38275716.5</v>
      </c>
      <c r="E115" t="s">
        <v>124</v>
      </c>
      <c r="F115" t="s">
        <v>5</v>
      </c>
      <c r="G115" t="s">
        <v>6</v>
      </c>
      <c r="H115" t="s">
        <v>125</v>
      </c>
      <c r="I115" t="s">
        <v>244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38275716.5</v>
      </c>
      <c r="E116" t="s">
        <v>124</v>
      </c>
      <c r="F116" t="s">
        <v>5</v>
      </c>
      <c r="G116" t="s">
        <v>7</v>
      </c>
      <c r="H116" t="s">
        <v>125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49394656.5</v>
      </c>
      <c r="E117" t="s">
        <v>132</v>
      </c>
      <c r="F117" t="s">
        <v>15</v>
      </c>
      <c r="G117" t="s">
        <v>15</v>
      </c>
      <c r="H117" t="s">
        <v>133</v>
      </c>
      <c r="I117" t="s">
        <v>246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49394656.5</v>
      </c>
      <c r="E118" t="s">
        <v>132</v>
      </c>
      <c r="F118" t="s">
        <v>16</v>
      </c>
      <c r="G118" t="s">
        <v>17</v>
      </c>
      <c r="H118" t="s">
        <v>133</v>
      </c>
      <c r="I118" t="s">
        <v>247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22841743</v>
      </c>
      <c r="E119" t="s">
        <v>124</v>
      </c>
      <c r="F119" t="s">
        <v>5</v>
      </c>
      <c r="G119" t="s">
        <v>6</v>
      </c>
      <c r="H119" t="s">
        <v>125</v>
      </c>
      <c r="I119" t="s">
        <v>248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22841743</v>
      </c>
      <c r="E120" t="s">
        <v>124</v>
      </c>
      <c r="F120" t="s">
        <v>5</v>
      </c>
      <c r="G120" t="s">
        <v>7</v>
      </c>
      <c r="H120" t="s">
        <v>125</v>
      </c>
      <c r="I120" t="s">
        <v>249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22842691</v>
      </c>
      <c r="E121" t="s">
        <v>132</v>
      </c>
      <c r="F121" t="s">
        <v>15</v>
      </c>
      <c r="G121" t="s">
        <v>15</v>
      </c>
      <c r="H121" t="s">
        <v>133</v>
      </c>
      <c r="I121" t="s">
        <v>250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22842691</v>
      </c>
      <c r="E122" t="s">
        <v>132</v>
      </c>
      <c r="F122" t="s">
        <v>16</v>
      </c>
      <c r="G122" t="s">
        <v>18</v>
      </c>
      <c r="H122" t="s">
        <v>133</v>
      </c>
      <c r="I122" t="s">
        <v>251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11732917.5</v>
      </c>
      <c r="E123" t="s">
        <v>139</v>
      </c>
      <c r="F123" t="s">
        <v>20</v>
      </c>
      <c r="G123" t="s">
        <v>22</v>
      </c>
      <c r="H123" t="s">
        <v>140</v>
      </c>
      <c r="I123" t="s">
        <v>252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11732917.5</v>
      </c>
      <c r="E124" t="s">
        <v>139</v>
      </c>
      <c r="F124" t="s">
        <v>20</v>
      </c>
      <c r="G124" t="s">
        <v>21</v>
      </c>
      <c r="H124" t="s">
        <v>140</v>
      </c>
      <c r="I124" t="s">
        <v>253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32712182</v>
      </c>
      <c r="E125" t="s">
        <v>124</v>
      </c>
      <c r="F125" t="s">
        <v>5</v>
      </c>
      <c r="G125" t="s">
        <v>7</v>
      </c>
      <c r="H125" t="s">
        <v>125</v>
      </c>
      <c r="I125" t="s">
        <v>254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32712182</v>
      </c>
      <c r="E126" t="s">
        <v>124</v>
      </c>
      <c r="F126" t="s">
        <v>5</v>
      </c>
      <c r="G126" t="s">
        <v>8</v>
      </c>
      <c r="H126" t="s">
        <v>125</v>
      </c>
      <c r="I126" t="s">
        <v>255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256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28382691.5</v>
      </c>
      <c r="E128" t="s">
        <v>124</v>
      </c>
      <c r="F128" t="s">
        <v>5</v>
      </c>
      <c r="G128" t="s">
        <v>7</v>
      </c>
      <c r="H128" t="s">
        <v>125</v>
      </c>
      <c r="I128" t="s">
        <v>257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28382691.5</v>
      </c>
      <c r="E129" t="s">
        <v>124</v>
      </c>
      <c r="F129" t="s">
        <v>9</v>
      </c>
      <c r="G129" t="s">
        <v>11</v>
      </c>
      <c r="H129" t="s">
        <v>125</v>
      </c>
      <c r="I129" t="s">
        <v>258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17273645</v>
      </c>
      <c r="E130" t="s">
        <v>132</v>
      </c>
      <c r="F130" t="s">
        <v>15</v>
      </c>
      <c r="G130" t="s">
        <v>15</v>
      </c>
      <c r="H130" t="s">
        <v>133</v>
      </c>
      <c r="I130" t="s">
        <v>259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17273645</v>
      </c>
      <c r="E131" t="s">
        <v>132</v>
      </c>
      <c r="F131" t="s">
        <v>14</v>
      </c>
      <c r="G131" t="s">
        <v>14</v>
      </c>
      <c r="H131" t="s">
        <v>133</v>
      </c>
      <c r="I131" t="s">
        <v>260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27152028.5</v>
      </c>
      <c r="E132" t="s">
        <v>139</v>
      </c>
      <c r="F132" t="s">
        <v>20</v>
      </c>
      <c r="G132" t="s">
        <v>22</v>
      </c>
      <c r="H132" t="s">
        <v>140</v>
      </c>
      <c r="I132" t="s">
        <v>261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27152028.5</v>
      </c>
      <c r="E133" t="s">
        <v>139</v>
      </c>
      <c r="F133" t="s">
        <v>20</v>
      </c>
      <c r="G133" t="s">
        <v>21</v>
      </c>
      <c r="H133" t="s">
        <v>140</v>
      </c>
      <c r="I133" t="s">
        <v>262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263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33948937</v>
      </c>
      <c r="E135" t="s">
        <v>132</v>
      </c>
      <c r="F135" t="s">
        <v>15</v>
      </c>
      <c r="G135" t="s">
        <v>15</v>
      </c>
      <c r="H135" t="s">
        <v>133</v>
      </c>
      <c r="I135" t="s">
        <v>264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33948937</v>
      </c>
      <c r="E136" t="s">
        <v>132</v>
      </c>
      <c r="F136" t="s">
        <v>16</v>
      </c>
      <c r="G136" t="s">
        <v>17</v>
      </c>
      <c r="H136" t="s">
        <v>133</v>
      </c>
      <c r="I136" t="s">
        <v>265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266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21603317</v>
      </c>
      <c r="E138" t="s">
        <v>124</v>
      </c>
      <c r="F138" t="s">
        <v>5</v>
      </c>
      <c r="G138" t="s">
        <v>6</v>
      </c>
      <c r="H138" t="s">
        <v>125</v>
      </c>
      <c r="I138" t="s">
        <v>267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21603317</v>
      </c>
      <c r="E139" t="s">
        <v>124</v>
      </c>
      <c r="F139" t="s">
        <v>9</v>
      </c>
      <c r="G139" t="s">
        <v>11</v>
      </c>
      <c r="H139" t="s">
        <v>125</v>
      </c>
      <c r="I139" t="s">
        <v>268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32718719</v>
      </c>
      <c r="E140" t="s">
        <v>139</v>
      </c>
      <c r="F140" t="s">
        <v>20</v>
      </c>
      <c r="G140" t="s">
        <v>21</v>
      </c>
      <c r="H140" t="s">
        <v>140</v>
      </c>
      <c r="I140" t="s">
        <v>269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32718719</v>
      </c>
      <c r="E141" t="s">
        <v>139</v>
      </c>
      <c r="F141" t="s">
        <v>20</v>
      </c>
      <c r="G141" t="s">
        <v>22</v>
      </c>
      <c r="H141" t="s">
        <v>140</v>
      </c>
      <c r="I141" t="s">
        <v>270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39460901.5</v>
      </c>
      <c r="E142" t="s">
        <v>139</v>
      </c>
      <c r="F142" t="s">
        <v>20</v>
      </c>
      <c r="G142" t="s">
        <v>21</v>
      </c>
      <c r="H142" t="s">
        <v>140</v>
      </c>
      <c r="I142" t="s">
        <v>271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39460901.5</v>
      </c>
      <c r="E143" t="s">
        <v>139</v>
      </c>
      <c r="F143" t="s">
        <v>20</v>
      </c>
      <c r="G143" t="s">
        <v>22</v>
      </c>
      <c r="H143" t="s">
        <v>140</v>
      </c>
      <c r="I143" t="s">
        <v>272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273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16058454</v>
      </c>
      <c r="E145" t="s">
        <v>124</v>
      </c>
      <c r="F145" t="s">
        <v>5</v>
      </c>
      <c r="G145" t="s">
        <v>8</v>
      </c>
      <c r="H145" t="s">
        <v>125</v>
      </c>
      <c r="I145" t="s">
        <v>274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16058454</v>
      </c>
      <c r="E146" t="s">
        <v>124</v>
      </c>
      <c r="F146" t="s">
        <v>9</v>
      </c>
      <c r="G146" t="s">
        <v>10</v>
      </c>
      <c r="H146" t="s">
        <v>125</v>
      </c>
      <c r="I146" t="s">
        <v>275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27152739.5</v>
      </c>
      <c r="E147" t="s">
        <v>132</v>
      </c>
      <c r="F147" t="s">
        <v>14</v>
      </c>
      <c r="G147" t="s">
        <v>14</v>
      </c>
      <c r="H147" t="s">
        <v>133</v>
      </c>
      <c r="I147" t="s">
        <v>276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27152739.5</v>
      </c>
      <c r="E148" t="s">
        <v>132</v>
      </c>
      <c r="F148" t="s">
        <v>16</v>
      </c>
      <c r="G148" t="s">
        <v>17</v>
      </c>
      <c r="H148" t="s">
        <v>133</v>
      </c>
      <c r="I148" t="s">
        <v>277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9"/>
  <sheetViews>
    <sheetView topLeftCell="A26" workbookViewId="0">
      <selection activeCell="A41" sqref="A41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278</v>
      </c>
      <c r="C2" s="24" t="s">
        <v>279</v>
      </c>
      <c r="D2" s="25" t="s">
        <v>280</v>
      </c>
      <c r="E2" s="25" t="s">
        <v>281</v>
      </c>
      <c r="F2" s="26" t="s">
        <v>282</v>
      </c>
      <c r="G2" s="25" t="s">
        <v>283</v>
      </c>
    </row>
    <row r="3" spans="2:7">
      <c r="B3" s="27" t="s">
        <v>284</v>
      </c>
      <c r="C3" s="28">
        <v>40426848</v>
      </c>
      <c r="D3" s="25">
        <v>2023</v>
      </c>
      <c r="E3" s="25" t="s">
        <v>285</v>
      </c>
      <c r="F3" s="29">
        <f t="shared" ref="F3:F39" ca="1" si="0">(C3*0.2) + RANDBETWEEN(0, 25000)</f>
        <v>8106557.6000000006</v>
      </c>
      <c r="G3" s="28">
        <f t="shared" ref="G3:G39" ca="1" si="1">C3-F3</f>
        <v>32320290.399999999</v>
      </c>
    </row>
    <row r="4" spans="2:7">
      <c r="B4" s="27" t="s">
        <v>286</v>
      </c>
      <c r="C4" s="28">
        <v>53896550.399999999</v>
      </c>
      <c r="D4" s="25">
        <v>2022</v>
      </c>
      <c r="E4" s="25" t="s">
        <v>285</v>
      </c>
      <c r="F4" s="29">
        <f t="shared" ca="1" si="0"/>
        <v>10793218.08</v>
      </c>
      <c r="G4" s="28">
        <f t="shared" ca="1" si="1"/>
        <v>43103332.32</v>
      </c>
    </row>
    <row r="5" spans="2:7" ht="30" customHeight="1">
      <c r="B5" s="27" t="s">
        <v>287</v>
      </c>
      <c r="C5" s="28">
        <v>67366252.799999997</v>
      </c>
      <c r="D5" s="25">
        <v>2019</v>
      </c>
      <c r="E5" s="25" t="s">
        <v>285</v>
      </c>
      <c r="F5" s="29">
        <f t="shared" ca="1" si="0"/>
        <v>13488901.560000001</v>
      </c>
      <c r="G5" s="28">
        <f t="shared" ca="1" si="1"/>
        <v>53877351.239999995</v>
      </c>
    </row>
    <row r="6" spans="2:7">
      <c r="B6" s="27" t="s">
        <v>288</v>
      </c>
      <c r="C6" s="28">
        <v>94305657.600000009</v>
      </c>
      <c r="D6" s="25">
        <v>2023</v>
      </c>
      <c r="E6" s="25" t="s">
        <v>285</v>
      </c>
      <c r="F6" s="29">
        <f t="shared" ca="1" si="0"/>
        <v>18883729.520000003</v>
      </c>
      <c r="G6" s="28">
        <f t="shared" ca="1" si="1"/>
        <v>75421928.080000013</v>
      </c>
    </row>
    <row r="7" spans="2:7" ht="30" customHeight="1">
      <c r="B7" s="27" t="s">
        <v>289</v>
      </c>
      <c r="C7" s="28">
        <v>107760576</v>
      </c>
      <c r="D7" s="25">
        <v>2022</v>
      </c>
      <c r="E7" s="25" t="s">
        <v>285</v>
      </c>
      <c r="F7" s="29">
        <f t="shared" ca="1" si="0"/>
        <v>21570770.200000003</v>
      </c>
      <c r="G7" s="28">
        <f t="shared" ca="1" si="1"/>
        <v>86189805.799999997</v>
      </c>
    </row>
    <row r="8" spans="2:7">
      <c r="B8" s="27" t="s">
        <v>290</v>
      </c>
      <c r="C8" s="28">
        <v>121082438.40000001</v>
      </c>
      <c r="D8" s="25">
        <v>2019</v>
      </c>
      <c r="E8" s="25" t="s">
        <v>285</v>
      </c>
      <c r="F8" s="29">
        <f t="shared" ca="1" si="0"/>
        <v>24227840.680000003</v>
      </c>
      <c r="G8" s="28">
        <f t="shared" ca="1" si="1"/>
        <v>96854597.719999999</v>
      </c>
    </row>
    <row r="9" spans="2:7">
      <c r="B9" s="27" t="s">
        <v>291</v>
      </c>
      <c r="C9" s="28">
        <v>146543443.19999999</v>
      </c>
      <c r="D9" s="25">
        <v>2023</v>
      </c>
      <c r="E9" s="25" t="s">
        <v>285</v>
      </c>
      <c r="F9" s="29">
        <f t="shared" ca="1" si="0"/>
        <v>29315761.640000001</v>
      </c>
      <c r="G9" s="28">
        <f t="shared" ca="1" si="1"/>
        <v>117227681.55999999</v>
      </c>
    </row>
    <row r="10" spans="2:7">
      <c r="B10" s="27" t="s">
        <v>292</v>
      </c>
      <c r="C10" s="28">
        <v>16608345.6</v>
      </c>
      <c r="D10" s="25">
        <v>2022</v>
      </c>
      <c r="E10" s="25" t="s">
        <v>285</v>
      </c>
      <c r="F10" s="29">
        <f t="shared" ca="1" si="0"/>
        <v>3339407.12</v>
      </c>
      <c r="G10" s="28">
        <f t="shared" ca="1" si="1"/>
        <v>13268938.48</v>
      </c>
    </row>
    <row r="11" spans="2:7">
      <c r="B11" s="27" t="s">
        <v>293</v>
      </c>
      <c r="C11" s="28">
        <v>33034848</v>
      </c>
      <c r="D11" s="25">
        <v>2019</v>
      </c>
      <c r="E11" s="25" t="s">
        <v>285</v>
      </c>
      <c r="F11" s="29">
        <f t="shared" ca="1" si="0"/>
        <v>6611696.6000000006</v>
      </c>
      <c r="G11" s="28">
        <f t="shared" ca="1" si="1"/>
        <v>26423151.399999999</v>
      </c>
    </row>
    <row r="12" spans="2:7" ht="30" customHeight="1">
      <c r="B12" s="27" t="s">
        <v>294</v>
      </c>
      <c r="C12" s="28">
        <v>49461350.399999999</v>
      </c>
      <c r="D12" s="25">
        <v>2020</v>
      </c>
      <c r="E12" s="25" t="s">
        <v>285</v>
      </c>
      <c r="F12" s="29">
        <f t="shared" ca="1" si="0"/>
        <v>9908766.0800000001</v>
      </c>
      <c r="G12" s="28">
        <f t="shared" ca="1" si="1"/>
        <v>39552584.32</v>
      </c>
    </row>
    <row r="13" spans="2:7">
      <c r="B13" s="27" t="s">
        <v>295</v>
      </c>
      <c r="C13" s="28">
        <v>65887852.799999997</v>
      </c>
      <c r="D13" s="25">
        <v>2020</v>
      </c>
      <c r="E13" s="25" t="s">
        <v>285</v>
      </c>
      <c r="F13" s="29">
        <f t="shared" ca="1" si="0"/>
        <v>13185573.560000001</v>
      </c>
      <c r="G13" s="28">
        <f t="shared" ca="1" si="1"/>
        <v>52702279.239999995</v>
      </c>
    </row>
    <row r="14" spans="2:7">
      <c r="B14" s="27" t="s">
        <v>296</v>
      </c>
      <c r="C14" s="28">
        <v>82314355.199999988</v>
      </c>
      <c r="D14" s="25">
        <v>2020</v>
      </c>
      <c r="E14" s="25" t="s">
        <v>285</v>
      </c>
      <c r="F14" s="29">
        <f t="shared" ca="1" si="0"/>
        <v>16464008.039999999</v>
      </c>
      <c r="G14" s="28">
        <f t="shared" ca="1" si="1"/>
        <v>65850347.159999989</v>
      </c>
    </row>
    <row r="15" spans="2:7">
      <c r="B15" s="27" t="s">
        <v>297</v>
      </c>
      <c r="C15" s="28">
        <v>98740857.600000009</v>
      </c>
      <c r="D15" s="25">
        <v>2020</v>
      </c>
      <c r="E15" s="25" t="s">
        <v>298</v>
      </c>
      <c r="F15" s="29">
        <f t="shared" ca="1" si="0"/>
        <v>19765869.520000003</v>
      </c>
      <c r="G15" s="28">
        <f t="shared" ca="1" si="1"/>
        <v>78974988.080000013</v>
      </c>
    </row>
    <row r="16" spans="2:7" ht="30" customHeight="1">
      <c r="B16" s="27" t="s">
        <v>299</v>
      </c>
      <c r="C16" s="28">
        <v>115152576</v>
      </c>
      <c r="D16" s="25">
        <v>2020</v>
      </c>
      <c r="E16" s="25" t="s">
        <v>285</v>
      </c>
      <c r="F16" s="29">
        <f t="shared" ca="1" si="0"/>
        <v>23050909.200000003</v>
      </c>
      <c r="G16" s="28">
        <f t="shared" ca="1" si="1"/>
        <v>92101666.799999997</v>
      </c>
    </row>
    <row r="17" spans="2:7">
      <c r="B17" s="27" t="s">
        <v>300</v>
      </c>
      <c r="C17" s="28">
        <v>131431238.40000001</v>
      </c>
      <c r="D17" s="25">
        <v>2020</v>
      </c>
      <c r="E17" s="25" t="s">
        <v>285</v>
      </c>
      <c r="F17" s="29">
        <f t="shared" ca="1" si="0"/>
        <v>26309264.680000003</v>
      </c>
      <c r="G17" s="28">
        <f t="shared" ca="1" si="1"/>
        <v>105121973.72</v>
      </c>
    </row>
    <row r="18" spans="2:7" ht="30" customHeight="1">
      <c r="B18" s="27" t="s">
        <v>301</v>
      </c>
      <c r="C18" s="28">
        <v>146379340.80000001</v>
      </c>
      <c r="D18" s="25">
        <v>2017</v>
      </c>
      <c r="E18" s="25" t="s">
        <v>298</v>
      </c>
      <c r="F18" s="29">
        <f t="shared" ca="1" si="0"/>
        <v>29280785.160000004</v>
      </c>
      <c r="G18" s="28">
        <f t="shared" ca="1" si="1"/>
        <v>117098555.64000002</v>
      </c>
    </row>
    <row r="19" spans="2:7">
      <c r="B19" s="27" t="s">
        <v>302</v>
      </c>
      <c r="C19" s="28">
        <v>14965843.199999999</v>
      </c>
      <c r="D19" s="25">
        <v>2017</v>
      </c>
      <c r="E19" s="25" t="s">
        <v>285</v>
      </c>
      <c r="F19" s="29">
        <f t="shared" ca="1" si="0"/>
        <v>2997359.64</v>
      </c>
      <c r="G19" s="28">
        <f t="shared" ca="1" si="1"/>
        <v>11968483.559999999</v>
      </c>
    </row>
    <row r="20" spans="2:7">
      <c r="B20" s="27" t="s">
        <v>303</v>
      </c>
      <c r="C20" s="28">
        <v>31392345.600000001</v>
      </c>
      <c r="D20" s="25">
        <v>2017</v>
      </c>
      <c r="E20" s="25" t="s">
        <v>298</v>
      </c>
      <c r="F20" s="29">
        <f t="shared" ca="1" si="0"/>
        <v>6296745.120000001</v>
      </c>
      <c r="G20" s="28">
        <f t="shared" ca="1" si="1"/>
        <v>25095600.48</v>
      </c>
    </row>
    <row r="21" spans="2:7">
      <c r="B21" s="27" t="s">
        <v>304</v>
      </c>
      <c r="C21" s="28">
        <v>47818848</v>
      </c>
      <c r="D21" s="25">
        <v>2017</v>
      </c>
      <c r="E21" s="25" t="s">
        <v>285</v>
      </c>
      <c r="F21" s="29">
        <f t="shared" ca="1" si="0"/>
        <v>9580419.5999999996</v>
      </c>
      <c r="G21" s="28">
        <f t="shared" ca="1" si="1"/>
        <v>38238428.399999999</v>
      </c>
    </row>
    <row r="22" spans="2:7" ht="30" customHeight="1">
      <c r="B22" s="27" t="s">
        <v>305</v>
      </c>
      <c r="C22" s="28">
        <v>64245350.399999999</v>
      </c>
      <c r="D22" s="25">
        <v>2017</v>
      </c>
      <c r="E22" s="25" t="s">
        <v>285</v>
      </c>
      <c r="F22" s="29">
        <f t="shared" ca="1" si="0"/>
        <v>12863540.08</v>
      </c>
      <c r="G22" s="28">
        <f t="shared" ca="1" si="1"/>
        <v>51381810.32</v>
      </c>
    </row>
    <row r="23" spans="2:7">
      <c r="B23" s="27" t="s">
        <v>306</v>
      </c>
      <c r="C23" s="28">
        <v>80671852.799999997</v>
      </c>
      <c r="D23" s="25">
        <v>2017</v>
      </c>
      <c r="E23" s="25" t="s">
        <v>285</v>
      </c>
      <c r="F23" s="29">
        <f t="shared" ca="1" si="0"/>
        <v>16144926.560000001</v>
      </c>
      <c r="G23" s="28">
        <f t="shared" ca="1" si="1"/>
        <v>64526926.239999995</v>
      </c>
    </row>
    <row r="24" spans="2:7" ht="30" customHeight="1">
      <c r="B24" s="27" t="s">
        <v>307</v>
      </c>
      <c r="C24" s="28">
        <v>97098355.199999988</v>
      </c>
      <c r="D24" s="25">
        <v>2017</v>
      </c>
      <c r="E24" s="25" t="s">
        <v>285</v>
      </c>
      <c r="F24" s="29">
        <f t="shared" ca="1" si="0"/>
        <v>19421733.039999999</v>
      </c>
      <c r="G24" s="28">
        <f t="shared" ca="1" si="1"/>
        <v>77676622.159999996</v>
      </c>
    </row>
    <row r="25" spans="2:7">
      <c r="B25" s="27" t="s">
        <v>308</v>
      </c>
      <c r="C25" s="28">
        <v>113524857.59999999</v>
      </c>
      <c r="D25" s="25">
        <v>2015</v>
      </c>
      <c r="E25" s="25" t="s">
        <v>285</v>
      </c>
      <c r="F25" s="29">
        <f t="shared" ca="1" si="0"/>
        <v>22718439.52</v>
      </c>
      <c r="G25" s="28">
        <f t="shared" ca="1" si="1"/>
        <v>90806418.079999998</v>
      </c>
    </row>
    <row r="26" spans="2:7">
      <c r="B26" s="27" t="s">
        <v>309</v>
      </c>
      <c r="C26" s="28">
        <v>129936576</v>
      </c>
      <c r="D26" s="25">
        <v>2015</v>
      </c>
      <c r="E26" s="25" t="s">
        <v>298</v>
      </c>
      <c r="F26" s="29">
        <f t="shared" ca="1" si="0"/>
        <v>25997481.200000003</v>
      </c>
      <c r="G26" s="28">
        <f t="shared" ca="1" si="1"/>
        <v>103939094.8</v>
      </c>
    </row>
    <row r="27" spans="2:7" ht="30" customHeight="1">
      <c r="B27" s="27" t="s">
        <v>310</v>
      </c>
      <c r="C27" s="28">
        <v>146215238.40000001</v>
      </c>
      <c r="D27" s="25">
        <v>2015</v>
      </c>
      <c r="E27" s="25" t="s">
        <v>298</v>
      </c>
      <c r="F27" s="29">
        <f t="shared" ca="1" si="0"/>
        <v>29250100.680000003</v>
      </c>
      <c r="G27" s="28">
        <f t="shared" ca="1" si="1"/>
        <v>116965137.72</v>
      </c>
    </row>
    <row r="28" spans="2:7">
      <c r="B28" s="27" t="s">
        <v>311</v>
      </c>
      <c r="C28" s="28">
        <v>28107340.800000001</v>
      </c>
      <c r="D28" s="25">
        <v>2015</v>
      </c>
      <c r="E28" s="25" t="s">
        <v>298</v>
      </c>
      <c r="F28" s="29">
        <f t="shared" ca="1" si="0"/>
        <v>5630380.1600000001</v>
      </c>
      <c r="G28" s="28">
        <f t="shared" ca="1" si="1"/>
        <v>22476960.640000001</v>
      </c>
    </row>
    <row r="29" spans="2:7">
      <c r="B29" s="27" t="s">
        <v>312</v>
      </c>
      <c r="C29" s="28">
        <v>44533843.200000003</v>
      </c>
      <c r="D29" s="25">
        <v>2015</v>
      </c>
      <c r="E29" s="25" t="s">
        <v>298</v>
      </c>
      <c r="F29" s="29">
        <f t="shared" ca="1" si="0"/>
        <v>8926311.6400000006</v>
      </c>
      <c r="G29" s="28">
        <f t="shared" ca="1" si="1"/>
        <v>35607531.560000002</v>
      </c>
    </row>
    <row r="30" spans="2:7" ht="30" customHeight="1">
      <c r="B30" s="27" t="s">
        <v>313</v>
      </c>
      <c r="C30" s="28">
        <v>60960345.599999987</v>
      </c>
      <c r="D30" s="25">
        <v>2015</v>
      </c>
      <c r="E30" s="25" t="s">
        <v>285</v>
      </c>
      <c r="F30" s="29">
        <f t="shared" ca="1" si="0"/>
        <v>12214116.119999997</v>
      </c>
      <c r="G30" s="28">
        <f t="shared" ca="1" si="1"/>
        <v>48746229.479999989</v>
      </c>
    </row>
    <row r="31" spans="2:7">
      <c r="B31" s="27" t="s">
        <v>314</v>
      </c>
      <c r="C31" s="28">
        <v>77386848</v>
      </c>
      <c r="D31" s="25">
        <v>2015</v>
      </c>
      <c r="E31" s="25" t="s">
        <v>285</v>
      </c>
      <c r="F31" s="29">
        <f t="shared" ca="1" si="0"/>
        <v>15490340.600000001</v>
      </c>
      <c r="G31" s="28">
        <f t="shared" ca="1" si="1"/>
        <v>61896507.399999999</v>
      </c>
    </row>
    <row r="32" spans="2:7">
      <c r="B32" s="27" t="s">
        <v>315</v>
      </c>
      <c r="C32" s="28">
        <v>93813350.399999991</v>
      </c>
      <c r="D32" s="25">
        <v>2015</v>
      </c>
      <c r="E32" s="25" t="s">
        <v>285</v>
      </c>
      <c r="F32" s="29">
        <f t="shared" ca="1" si="0"/>
        <v>18769675.079999998</v>
      </c>
      <c r="G32" s="28">
        <f t="shared" ca="1" si="1"/>
        <v>75043675.319999993</v>
      </c>
    </row>
    <row r="33" spans="2:7" ht="30" customHeight="1">
      <c r="B33" s="27" t="s">
        <v>316</v>
      </c>
      <c r="C33" s="28">
        <v>110239852.8</v>
      </c>
      <c r="D33" s="25">
        <v>2015</v>
      </c>
      <c r="E33" s="25" t="s">
        <v>285</v>
      </c>
      <c r="F33" s="29">
        <f t="shared" ca="1" si="0"/>
        <v>22050016.560000002</v>
      </c>
      <c r="G33" s="28">
        <f t="shared" ca="1" si="1"/>
        <v>88189836.239999995</v>
      </c>
    </row>
    <row r="34" spans="2:7">
      <c r="B34" s="27" t="s">
        <v>317</v>
      </c>
      <c r="C34" s="28">
        <v>126666355.2</v>
      </c>
      <c r="D34" s="25">
        <v>2015</v>
      </c>
      <c r="E34" s="25" t="s">
        <v>285</v>
      </c>
      <c r="F34" s="29">
        <f t="shared" ca="1" si="0"/>
        <v>25355088.040000003</v>
      </c>
      <c r="G34" s="28">
        <f t="shared" ca="1" si="1"/>
        <v>101311267.16</v>
      </c>
    </row>
    <row r="35" spans="2:7">
      <c r="B35" s="27" t="s">
        <v>318</v>
      </c>
      <c r="C35" s="28">
        <v>143092857.59999999</v>
      </c>
      <c r="D35" s="25">
        <v>2015</v>
      </c>
      <c r="E35" s="25" t="s">
        <v>298</v>
      </c>
      <c r="F35" s="29">
        <f t="shared" ca="1" si="0"/>
        <v>28632440.52</v>
      </c>
      <c r="G35" s="28">
        <f t="shared" ca="1" si="1"/>
        <v>114460417.08</v>
      </c>
    </row>
    <row r="36" spans="2:7" ht="30" customHeight="1">
      <c r="B36" s="27" t="s">
        <v>319</v>
      </c>
      <c r="C36" s="28">
        <v>26448576</v>
      </c>
      <c r="D36" s="25">
        <v>2015</v>
      </c>
      <c r="E36" s="25" t="s">
        <v>298</v>
      </c>
      <c r="F36" s="29">
        <f t="shared" ca="1" si="0"/>
        <v>5298499.2</v>
      </c>
      <c r="G36" s="28">
        <f t="shared" ca="1" si="1"/>
        <v>21150076.800000001</v>
      </c>
    </row>
    <row r="37" spans="2:7">
      <c r="B37" s="27" t="s">
        <v>320</v>
      </c>
      <c r="C37" s="28">
        <v>42727238.399999999</v>
      </c>
      <c r="D37" s="25">
        <v>2015</v>
      </c>
      <c r="E37" s="25" t="s">
        <v>298</v>
      </c>
      <c r="F37" s="29">
        <f t="shared" ca="1" si="0"/>
        <v>8566650.6799999997</v>
      </c>
      <c r="G37" s="28">
        <f t="shared" ca="1" si="1"/>
        <v>34160587.719999999</v>
      </c>
    </row>
    <row r="38" spans="2:7">
      <c r="B38" s="27" t="s">
        <v>321</v>
      </c>
      <c r="C38" s="28">
        <v>57675340.799999997</v>
      </c>
      <c r="D38" s="25">
        <v>2015</v>
      </c>
      <c r="E38" s="25" t="s">
        <v>298</v>
      </c>
      <c r="F38" s="29">
        <f t="shared" ca="1" si="0"/>
        <v>11558060.16</v>
      </c>
      <c r="G38" s="28">
        <f t="shared" ca="1" si="1"/>
        <v>46117280.640000001</v>
      </c>
    </row>
    <row r="39" spans="2:7">
      <c r="B39" s="27" t="s">
        <v>322</v>
      </c>
      <c r="C39" s="28">
        <v>74101843.200000003</v>
      </c>
      <c r="D39" s="25">
        <v>2015</v>
      </c>
      <c r="E39" s="25" t="s">
        <v>298</v>
      </c>
      <c r="F39" s="29">
        <f t="shared" ca="1" si="0"/>
        <v>14833025.640000001</v>
      </c>
      <c r="G39" s="28">
        <f t="shared" ca="1" si="1"/>
        <v>59268817.560000002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1"/>
  <sheetViews>
    <sheetView workbookViewId="0">
      <selection activeCell="B11" sqref="B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323</v>
      </c>
      <c r="F2" s="31" t="s">
        <v>324</v>
      </c>
    </row>
    <row r="3" spans="2:6">
      <c r="B3" s="30" t="s">
        <v>48</v>
      </c>
      <c r="C3" s="30">
        <v>11</v>
      </c>
      <c r="D3" s="30"/>
      <c r="E3" s="31" t="s">
        <v>325</v>
      </c>
      <c r="F3" s="31" t="s">
        <v>326</v>
      </c>
    </row>
    <row r="4" spans="2:6">
      <c r="B4" s="30" t="s">
        <v>51</v>
      </c>
      <c r="C4" s="30">
        <v>12</v>
      </c>
      <c r="D4" s="30">
        <v>2</v>
      </c>
      <c r="E4" s="31" t="s">
        <v>327</v>
      </c>
      <c r="F4" s="31" t="s">
        <v>328</v>
      </c>
    </row>
    <row r="5" spans="2:6">
      <c r="B5" s="30" t="s">
        <v>52</v>
      </c>
      <c r="C5" s="30">
        <v>13</v>
      </c>
      <c r="D5" s="30"/>
      <c r="E5" s="31" t="s">
        <v>327</v>
      </c>
      <c r="F5" s="31" t="s">
        <v>328</v>
      </c>
    </row>
    <row r="40" spans="2:6">
      <c r="B40" s="30" t="s">
        <v>329</v>
      </c>
      <c r="C40" s="30">
        <v>6</v>
      </c>
      <c r="D40" s="30">
        <v>1</v>
      </c>
      <c r="E40" s="32">
        <v>45549</v>
      </c>
      <c r="F40" s="32">
        <f>EDATE(E40, 24)</f>
        <v>46279</v>
      </c>
    </row>
    <row r="41" spans="2:6">
      <c r="B41" s="30" t="s">
        <v>330</v>
      </c>
      <c r="C41" s="30">
        <v>7</v>
      </c>
      <c r="D41" s="30">
        <v>2</v>
      </c>
      <c r="E41" s="32">
        <v>45550</v>
      </c>
      <c r="F41" s="32">
        <f>EDATE(E41, 24)</f>
        <v>46280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37" workbookViewId="0">
      <selection activeCell="A56" sqref="A56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331</v>
      </c>
      <c r="G1" s="8" t="s">
        <v>332</v>
      </c>
      <c r="H1" s="8" t="s">
        <v>333</v>
      </c>
    </row>
    <row r="2" spans="1:8">
      <c r="A2" t="s">
        <v>114</v>
      </c>
      <c r="B2" s="16" t="s">
        <v>334</v>
      </c>
      <c r="C2" s="8">
        <v>1</v>
      </c>
      <c r="D2" s="8">
        <v>1</v>
      </c>
      <c r="E2" s="5">
        <v>2</v>
      </c>
      <c r="F2" s="3" t="s">
        <v>335</v>
      </c>
      <c r="H2" t="s">
        <v>336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335</v>
      </c>
      <c r="H3" t="s">
        <v>336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12</v>
      </c>
      <c r="F4" s="3" t="s">
        <v>337</v>
      </c>
      <c r="H4" t="s">
        <v>338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335</v>
      </c>
      <c r="H5" t="s">
        <v>339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337</v>
      </c>
      <c r="H6" t="s">
        <v>338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340</v>
      </c>
      <c r="H7" t="s">
        <v>339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335</v>
      </c>
      <c r="H8" t="s">
        <v>341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335</v>
      </c>
      <c r="H9" t="s">
        <v>339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335</v>
      </c>
      <c r="H10" t="s">
        <v>339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340</v>
      </c>
      <c r="H11" t="s">
        <v>339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342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4</v>
      </c>
      <c r="F13" s="3" t="s">
        <v>335</v>
      </c>
      <c r="H13" t="s">
        <v>336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343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10</v>
      </c>
      <c r="F15" s="3"/>
      <c r="G15" t="s">
        <v>343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342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335</v>
      </c>
      <c r="H17" t="s">
        <v>336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342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344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345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346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4</v>
      </c>
      <c r="F22" s="3" t="s">
        <v>342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335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342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12</v>
      </c>
      <c r="F25" s="3" t="s">
        <v>347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343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4</v>
      </c>
      <c r="F27" s="3" t="s">
        <v>342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7</v>
      </c>
      <c r="F28" s="3" t="s">
        <v>335</v>
      </c>
      <c r="H28" t="s">
        <v>339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335</v>
      </c>
      <c r="H29" t="s">
        <v>339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343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335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343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335</v>
      </c>
      <c r="H33" t="s">
        <v>336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335</v>
      </c>
      <c r="H34" t="s">
        <v>336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335</v>
      </c>
      <c r="H35" t="s">
        <v>336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335</v>
      </c>
      <c r="H36" t="s">
        <v>339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335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7</v>
      </c>
      <c r="F38" s="3" t="s">
        <v>342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335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335</v>
      </c>
      <c r="H40" t="s">
        <v>339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12</v>
      </c>
      <c r="F41" s="3" t="s">
        <v>335</v>
      </c>
      <c r="H41" t="s">
        <v>339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343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6</v>
      </c>
      <c r="F43" s="3" t="s">
        <v>342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345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13</v>
      </c>
      <c r="F45" s="3" t="s">
        <v>335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342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3</v>
      </c>
      <c r="F47" s="3" t="s">
        <v>345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348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342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344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topLeftCell="A9" workbookViewId="0">
      <selection activeCell="H1" sqref="H1:J22"/>
    </sheetView>
  </sheetViews>
  <sheetFormatPr defaultRowHeight="15"/>
  <sheetData>
    <row r="1" spans="1:5" ht="30" customHeight="1">
      <c r="A1" s="33" t="s">
        <v>349</v>
      </c>
      <c r="B1" s="33" t="s">
        <v>350</v>
      </c>
      <c r="C1" s="33" t="s">
        <v>351</v>
      </c>
      <c r="D1" s="33" t="s">
        <v>352</v>
      </c>
      <c r="E1" s="34" t="s">
        <v>353</v>
      </c>
    </row>
    <row r="2" spans="1:5">
      <c r="A2" t="s">
        <v>354</v>
      </c>
      <c r="B2" t="s">
        <v>355</v>
      </c>
      <c r="C2" t="s">
        <v>354</v>
      </c>
      <c r="D2">
        <v>21</v>
      </c>
      <c r="E2">
        <v>1</v>
      </c>
    </row>
    <row r="3" spans="1:5">
      <c r="A3" t="s">
        <v>356</v>
      </c>
      <c r="B3" t="s">
        <v>357</v>
      </c>
      <c r="C3" t="s">
        <v>356</v>
      </c>
      <c r="D3">
        <v>20</v>
      </c>
      <c r="E3">
        <v>2</v>
      </c>
    </row>
    <row r="4" spans="1:5">
      <c r="A4" t="s">
        <v>347</v>
      </c>
      <c r="B4" t="s">
        <v>358</v>
      </c>
      <c r="C4" t="s">
        <v>347</v>
      </c>
      <c r="D4">
        <v>19</v>
      </c>
      <c r="E4">
        <v>3</v>
      </c>
    </row>
    <row r="5" spans="1:5">
      <c r="A5" t="s">
        <v>337</v>
      </c>
      <c r="B5" t="s">
        <v>338</v>
      </c>
      <c r="C5" t="s">
        <v>337</v>
      </c>
      <c r="D5">
        <v>18</v>
      </c>
      <c r="E5">
        <v>4</v>
      </c>
    </row>
    <row r="6" spans="1:5">
      <c r="A6" t="s">
        <v>340</v>
      </c>
      <c r="B6" t="s">
        <v>339</v>
      </c>
      <c r="C6" t="s">
        <v>340</v>
      </c>
      <c r="D6">
        <v>17</v>
      </c>
      <c r="E6">
        <v>5</v>
      </c>
    </row>
    <row r="7" spans="1:5">
      <c r="A7" t="s">
        <v>335</v>
      </c>
      <c r="B7" t="s">
        <v>336</v>
      </c>
      <c r="C7" t="s">
        <v>335</v>
      </c>
      <c r="D7">
        <v>16</v>
      </c>
      <c r="E7">
        <v>6</v>
      </c>
    </row>
    <row r="8" spans="1:5">
      <c r="A8" t="s">
        <v>344</v>
      </c>
      <c r="B8" t="s">
        <v>341</v>
      </c>
      <c r="C8" t="s">
        <v>344</v>
      </c>
      <c r="D8">
        <v>15</v>
      </c>
      <c r="E8">
        <v>7</v>
      </c>
    </row>
    <row r="9" spans="1:5">
      <c r="A9" t="s">
        <v>343</v>
      </c>
      <c r="B9" t="s">
        <v>359</v>
      </c>
      <c r="C9" t="s">
        <v>343</v>
      </c>
      <c r="D9">
        <v>14</v>
      </c>
      <c r="E9">
        <v>8</v>
      </c>
    </row>
    <row r="10" spans="1:5">
      <c r="A10" t="s">
        <v>342</v>
      </c>
      <c r="B10" t="s">
        <v>360</v>
      </c>
      <c r="C10" t="s">
        <v>342</v>
      </c>
      <c r="D10">
        <v>13</v>
      </c>
      <c r="E10">
        <v>9</v>
      </c>
    </row>
    <row r="11" spans="1:5">
      <c r="A11" t="s">
        <v>361</v>
      </c>
      <c r="B11" t="s">
        <v>362</v>
      </c>
      <c r="C11" t="s">
        <v>361</v>
      </c>
      <c r="D11">
        <v>12</v>
      </c>
      <c r="E11">
        <v>10</v>
      </c>
    </row>
    <row r="12" spans="1:5">
      <c r="A12" t="s">
        <v>348</v>
      </c>
      <c r="B12" t="s">
        <v>363</v>
      </c>
      <c r="C12" t="s">
        <v>348</v>
      </c>
      <c r="D12">
        <v>11</v>
      </c>
      <c r="E12">
        <v>11</v>
      </c>
    </row>
    <row r="13" spans="1:5">
      <c r="A13" t="s">
        <v>364</v>
      </c>
      <c r="B13" t="s">
        <v>365</v>
      </c>
      <c r="C13" t="s">
        <v>364</v>
      </c>
      <c r="D13">
        <v>10</v>
      </c>
      <c r="E13">
        <v>12</v>
      </c>
    </row>
    <row r="14" spans="1:5">
      <c r="A14" t="s">
        <v>366</v>
      </c>
      <c r="B14" t="s">
        <v>367</v>
      </c>
      <c r="C14" t="s">
        <v>366</v>
      </c>
      <c r="D14">
        <v>9</v>
      </c>
      <c r="E14">
        <v>13</v>
      </c>
    </row>
    <row r="15" spans="1:5">
      <c r="A15" t="s">
        <v>346</v>
      </c>
      <c r="B15" t="s">
        <v>368</v>
      </c>
      <c r="C15" t="s">
        <v>346</v>
      </c>
      <c r="D15">
        <v>8</v>
      </c>
      <c r="E15">
        <v>14</v>
      </c>
    </row>
    <row r="16" spans="1:5">
      <c r="A16" t="s">
        <v>369</v>
      </c>
      <c r="B16" t="s">
        <v>370</v>
      </c>
      <c r="C16" t="s">
        <v>369</v>
      </c>
      <c r="D16">
        <v>7</v>
      </c>
      <c r="E16">
        <v>15</v>
      </c>
    </row>
    <row r="17" spans="1:5">
      <c r="A17" t="s">
        <v>371</v>
      </c>
      <c r="B17" t="s">
        <v>372</v>
      </c>
      <c r="C17" t="s">
        <v>371</v>
      </c>
      <c r="D17">
        <v>6</v>
      </c>
      <c r="E17">
        <v>16</v>
      </c>
    </row>
    <row r="18" spans="1:5">
      <c r="A18" t="s">
        <v>373</v>
      </c>
      <c r="B18" t="s">
        <v>374</v>
      </c>
      <c r="C18" t="s">
        <v>373</v>
      </c>
      <c r="D18">
        <v>5</v>
      </c>
      <c r="E18">
        <v>17</v>
      </c>
    </row>
    <row r="19" spans="1:5">
      <c r="A19" t="s">
        <v>375</v>
      </c>
      <c r="B19" t="s">
        <v>376</v>
      </c>
      <c r="C19" t="s">
        <v>375</v>
      </c>
      <c r="D19">
        <v>4</v>
      </c>
      <c r="E19">
        <v>17</v>
      </c>
    </row>
    <row r="20" spans="1:5">
      <c r="A20" t="s">
        <v>377</v>
      </c>
      <c r="B20" t="s">
        <v>378</v>
      </c>
      <c r="C20" t="s">
        <v>377</v>
      </c>
      <c r="D20">
        <v>3</v>
      </c>
      <c r="E20">
        <v>17</v>
      </c>
    </row>
    <row r="21" spans="1:5">
      <c r="A21" t="s">
        <v>379</v>
      </c>
      <c r="B21" t="s">
        <v>380</v>
      </c>
      <c r="C21" t="s">
        <v>379</v>
      </c>
      <c r="D21">
        <v>2</v>
      </c>
      <c r="E21">
        <v>17</v>
      </c>
    </row>
    <row r="22" spans="1:5">
      <c r="C22" t="s">
        <v>381</v>
      </c>
      <c r="D22">
        <v>2</v>
      </c>
      <c r="E22">
        <v>17</v>
      </c>
    </row>
    <row r="23" spans="1:5">
      <c r="A23" t="s">
        <v>382</v>
      </c>
      <c r="B23" t="s">
        <v>381</v>
      </c>
      <c r="C23" t="s">
        <v>383</v>
      </c>
      <c r="D23">
        <v>1</v>
      </c>
    </row>
    <row r="24" spans="1:5">
      <c r="A24" t="s">
        <v>384</v>
      </c>
      <c r="C24" t="s">
        <v>385</v>
      </c>
      <c r="D24">
        <v>1</v>
      </c>
    </row>
    <row r="25" spans="1:5">
      <c r="C25" t="s">
        <v>384</v>
      </c>
      <c r="D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E2" sqref="E2"/>
    </sheetView>
  </sheetViews>
  <sheetFormatPr defaultRowHeight="15"/>
  <sheetData>
    <row r="1" spans="1:4" ht="30" customHeight="1">
      <c r="A1" s="33" t="s">
        <v>350</v>
      </c>
      <c r="B1" s="34" t="s">
        <v>353</v>
      </c>
      <c r="C1" s="33" t="s">
        <v>386</v>
      </c>
      <c r="D1" s="33" t="s">
        <v>387</v>
      </c>
    </row>
    <row r="2" spans="1:4">
      <c r="A2" t="s">
        <v>355</v>
      </c>
      <c r="B2">
        <v>1</v>
      </c>
      <c r="C2">
        <v>2E-3</v>
      </c>
      <c r="D2">
        <v>2023</v>
      </c>
    </row>
    <row r="3" spans="1:4">
      <c r="A3" t="s">
        <v>357</v>
      </c>
      <c r="B3">
        <v>2</v>
      </c>
      <c r="C3">
        <v>2.3199999999999998E-2</v>
      </c>
      <c r="D3">
        <v>2023</v>
      </c>
    </row>
    <row r="4" spans="1:4">
      <c r="A4" t="s">
        <v>358</v>
      </c>
      <c r="B4">
        <v>3</v>
      </c>
      <c r="C4">
        <v>5.1799999999999999E-2</v>
      </c>
      <c r="D4">
        <v>2023</v>
      </c>
    </row>
    <row r="5" spans="1:4">
      <c r="A5" t="s">
        <v>338</v>
      </c>
      <c r="B5">
        <v>4</v>
      </c>
      <c r="C5">
        <v>0.11119999999999999</v>
      </c>
      <c r="D5">
        <v>2023</v>
      </c>
    </row>
    <row r="6" spans="1:4">
      <c r="A6" t="s">
        <v>339</v>
      </c>
      <c r="B6">
        <v>5</v>
      </c>
      <c r="C6">
        <v>0.20799999999999999</v>
      </c>
      <c r="D6">
        <v>2023</v>
      </c>
    </row>
    <row r="7" spans="1:4">
      <c r="A7" t="s">
        <v>336</v>
      </c>
      <c r="B7">
        <v>6</v>
      </c>
      <c r="C7">
        <v>0.37959999999999999</v>
      </c>
      <c r="D7">
        <v>2023</v>
      </c>
    </row>
    <row r="8" spans="1:4">
      <c r="A8" t="s">
        <v>341</v>
      </c>
      <c r="B8">
        <v>7</v>
      </c>
      <c r="C8">
        <v>0.59399999999999997</v>
      </c>
      <c r="D8">
        <v>2023</v>
      </c>
    </row>
    <row r="9" spans="1:4">
      <c r="A9" t="s">
        <v>359</v>
      </c>
      <c r="B9">
        <v>8</v>
      </c>
      <c r="C9">
        <v>0.91300000000000003</v>
      </c>
      <c r="D9">
        <v>2023</v>
      </c>
    </row>
    <row r="10" spans="1:4">
      <c r="A10" t="s">
        <v>360</v>
      </c>
      <c r="B10">
        <v>9</v>
      </c>
      <c r="C10">
        <v>1.32</v>
      </c>
      <c r="D10">
        <v>2023</v>
      </c>
    </row>
    <row r="11" spans="1:4">
      <c r="A11" t="s">
        <v>362</v>
      </c>
      <c r="B11">
        <v>10</v>
      </c>
      <c r="C11">
        <v>2.6179999999999999</v>
      </c>
      <c r="D11">
        <v>2023</v>
      </c>
    </row>
    <row r="12" spans="1:4">
      <c r="A12" t="s">
        <v>363</v>
      </c>
      <c r="B12">
        <v>11</v>
      </c>
      <c r="C12">
        <v>4.62</v>
      </c>
      <c r="D12">
        <v>2023</v>
      </c>
    </row>
    <row r="13" spans="1:4">
      <c r="A13" t="s">
        <v>365</v>
      </c>
      <c r="B13">
        <v>12</v>
      </c>
      <c r="C13">
        <v>7.48</v>
      </c>
      <c r="D13">
        <v>2023</v>
      </c>
    </row>
    <row r="14" spans="1:4">
      <c r="A14" t="s">
        <v>367</v>
      </c>
      <c r="B14">
        <v>13</v>
      </c>
      <c r="C14">
        <v>10.769</v>
      </c>
      <c r="D14">
        <v>2023</v>
      </c>
    </row>
    <row r="15" spans="1:4">
      <c r="A15" t="s">
        <v>368</v>
      </c>
      <c r="B15">
        <v>14</v>
      </c>
      <c r="C15">
        <v>15.234999999999999</v>
      </c>
      <c r="D15">
        <v>2023</v>
      </c>
    </row>
    <row r="16" spans="1:4">
      <c r="A16" t="s">
        <v>370</v>
      </c>
      <c r="B16">
        <v>15</v>
      </c>
      <c r="C16">
        <v>19.942</v>
      </c>
      <c r="D16">
        <v>2023</v>
      </c>
    </row>
    <row r="17" spans="1:4">
      <c r="A17" t="s">
        <v>372</v>
      </c>
      <c r="B17">
        <v>16</v>
      </c>
      <c r="C17">
        <v>26.443999999999999</v>
      </c>
      <c r="D17">
        <v>2023</v>
      </c>
    </row>
    <row r="18" spans="1:4">
      <c r="A18" t="s">
        <v>374</v>
      </c>
      <c r="B18">
        <v>17</v>
      </c>
      <c r="C18">
        <v>35.726799999999997</v>
      </c>
      <c r="D18">
        <v>2023</v>
      </c>
    </row>
    <row r="19" spans="1:4">
      <c r="A19" t="s">
        <v>376</v>
      </c>
      <c r="B19">
        <v>17</v>
      </c>
      <c r="C19">
        <v>48.268000000000001</v>
      </c>
      <c r="D19">
        <v>2023</v>
      </c>
    </row>
    <row r="20" spans="1:4">
      <c r="A20" t="s">
        <v>378</v>
      </c>
      <c r="B20">
        <v>17</v>
      </c>
      <c r="C20">
        <v>72.866200000000006</v>
      </c>
      <c r="D20">
        <v>2023</v>
      </c>
    </row>
    <row r="21" spans="1:4">
      <c r="A21" t="s">
        <v>380</v>
      </c>
      <c r="B21">
        <v>17</v>
      </c>
      <c r="C21">
        <v>100</v>
      </c>
      <c r="D21">
        <v>2023</v>
      </c>
    </row>
    <row r="22" spans="1:4">
      <c r="A22" t="s">
        <v>381</v>
      </c>
      <c r="B22">
        <v>17</v>
      </c>
      <c r="C22">
        <v>100</v>
      </c>
      <c r="D22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2025-05-27T04:40:57Z</dcterms:modified>
  <cp:category/>
  <cp:contentStatus/>
</cp:coreProperties>
</file>