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15" documentId="13_ncr:1_{6C7F03E5-FED8-4AB7-9A2E-B0052D616C5E}" xr6:coauthVersionLast="47" xr6:coauthVersionMax="47" xr10:uidLastSave="{7877DB50-61E2-49BE-BDA2-2F0B240681E5}"/>
  <bookViews>
    <workbookView xWindow="-120" yWindow="-120" windowWidth="20730" windowHeight="11040" firstSheet="3" activeTab="2" xr2:uid="{00000000-000D-0000-FFFF-FFFF00000000}"/>
  </bookViews>
  <sheets>
    <sheet name="Collateral Types" sheetId="1" r:id="rId1"/>
    <sheet name="CUSTOMER" sheetId="2" r:id="rId2"/>
    <sheet name="fact risk" sheetId="3" r:id="rId3"/>
    <sheet name="Fact writeen-off" sheetId="4" r:id="rId4"/>
    <sheet name="fact restructred" sheetId="5" r:id="rId5"/>
    <sheet name="rating" sheetId="6" r:id="rId6"/>
    <sheet name="Rating and PDS&amp;P_x0009_Moody's_x0009_Fitch_x0009_" sheetId="7" r:id="rId7"/>
    <sheet name="PD" sheetId="8" r:id="rId8"/>
    <sheet name="Risk Limit" sheetId="9" r:id="rId9"/>
    <sheet name="Provision" sheetId="10" r:id="rId10"/>
    <sheet name="STAGING" sheetId="11" r:id="rId11"/>
    <sheet name="Collateral Details" sheetId="12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6" l="1"/>
  <c r="D16" i="6" s="1"/>
  <c r="D21" i="6" s="1"/>
  <c r="D26" i="6" s="1"/>
  <c r="D31" i="6" s="1"/>
  <c r="D36" i="6" s="1"/>
  <c r="D41" i="6" s="1"/>
  <c r="D46" i="6" s="1"/>
  <c r="D51" i="6" s="1"/>
  <c r="D10" i="6"/>
  <c r="D15" i="6" s="1"/>
  <c r="D20" i="6" s="1"/>
  <c r="D25" i="6" s="1"/>
  <c r="D30" i="6" s="1"/>
  <c r="D35" i="6" s="1"/>
  <c r="D40" i="6" s="1"/>
  <c r="D45" i="6" s="1"/>
  <c r="D50" i="6" s="1"/>
  <c r="D9" i="6"/>
  <c r="D14" i="6" s="1"/>
  <c r="D19" i="6" s="1"/>
  <c r="D24" i="6" s="1"/>
  <c r="D29" i="6" s="1"/>
  <c r="D34" i="6" s="1"/>
  <c r="D39" i="6" s="1"/>
  <c r="D44" i="6" s="1"/>
  <c r="D49" i="6" s="1"/>
  <c r="D8" i="6"/>
  <c r="D13" i="6" s="1"/>
  <c r="D18" i="6" s="1"/>
  <c r="D23" i="6" s="1"/>
  <c r="D28" i="6" s="1"/>
  <c r="D33" i="6" s="1"/>
  <c r="D38" i="6" s="1"/>
  <c r="D43" i="6" s="1"/>
  <c r="D48" i="6" s="1"/>
  <c r="D7" i="6"/>
  <c r="D12" i="6" s="1"/>
  <c r="D17" i="6" s="1"/>
  <c r="D22" i="6" s="1"/>
  <c r="D27" i="6" s="1"/>
  <c r="D32" i="6" s="1"/>
  <c r="D37" i="6" s="1"/>
  <c r="D42" i="6" s="1"/>
  <c r="D47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F44" i="5"/>
  <c r="F43" i="5"/>
  <c r="F8" i="5"/>
  <c r="F7" i="5"/>
  <c r="F6" i="5"/>
  <c r="F5" i="5"/>
  <c r="F4" i="5"/>
  <c r="F3" i="5"/>
  <c r="F42" i="4"/>
  <c r="G42" i="4" s="1"/>
  <c r="F41" i="4"/>
  <c r="G41" i="4" s="1"/>
  <c r="F40" i="4"/>
  <c r="G40" i="4" s="1"/>
  <c r="F39" i="4"/>
  <c r="G39" i="4" s="1"/>
  <c r="F38" i="4"/>
  <c r="G38" i="4" s="1"/>
  <c r="F37" i="4"/>
  <c r="G37" i="4" s="1"/>
  <c r="F36" i="4"/>
  <c r="G36" i="4" s="1"/>
  <c r="F35" i="4"/>
  <c r="G35" i="4" s="1"/>
  <c r="F34" i="4"/>
  <c r="G34" i="4" s="1"/>
  <c r="F33" i="4"/>
  <c r="G33" i="4" s="1"/>
  <c r="F32" i="4"/>
  <c r="G32" i="4" s="1"/>
  <c r="F31" i="4"/>
  <c r="G31" i="4" s="1"/>
  <c r="F30" i="4"/>
  <c r="G30" i="4" s="1"/>
  <c r="F29" i="4"/>
  <c r="G29" i="4" s="1"/>
  <c r="F28" i="4"/>
  <c r="G28" i="4" s="1"/>
  <c r="F27" i="4"/>
  <c r="G27" i="4" s="1"/>
  <c r="F26" i="4"/>
  <c r="G26" i="4" s="1"/>
  <c r="F25" i="4"/>
  <c r="G25" i="4" s="1"/>
  <c r="F24" i="4"/>
  <c r="G24" i="4" s="1"/>
  <c r="F23" i="4"/>
  <c r="G23" i="4" s="1"/>
  <c r="F22" i="4"/>
  <c r="G22" i="4" s="1"/>
  <c r="F21" i="4"/>
  <c r="G21" i="4" s="1"/>
  <c r="F20" i="4"/>
  <c r="G20" i="4" s="1"/>
  <c r="F19" i="4"/>
  <c r="G19" i="4" s="1"/>
  <c r="F18" i="4"/>
  <c r="G18" i="4" s="1"/>
  <c r="F17" i="4"/>
  <c r="G17" i="4" s="1"/>
  <c r="F16" i="4"/>
  <c r="G16" i="4" s="1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F6" i="4"/>
  <c r="G6" i="4" s="1"/>
  <c r="F5" i="4"/>
  <c r="G5" i="4" s="1"/>
  <c r="F4" i="4"/>
  <c r="G4" i="4" s="1"/>
  <c r="F3" i="4"/>
  <c r="G3" i="4" s="1"/>
  <c r="X51" i="3"/>
  <c r="W51" i="3"/>
  <c r="V51" i="3"/>
  <c r="U51" i="3"/>
  <c r="Y51" i="3" s="1"/>
  <c r="T51" i="3"/>
  <c r="F51" i="3"/>
  <c r="E51" i="3"/>
  <c r="AB51" i="3" s="1"/>
  <c r="X50" i="3"/>
  <c r="W50" i="3"/>
  <c r="V50" i="3"/>
  <c r="U50" i="3"/>
  <c r="Y50" i="3" s="1"/>
  <c r="T50" i="3"/>
  <c r="F50" i="3"/>
  <c r="E50" i="3"/>
  <c r="AA50" i="3" s="1"/>
  <c r="X49" i="3"/>
  <c r="W49" i="3"/>
  <c r="V49" i="3"/>
  <c r="U49" i="3"/>
  <c r="T49" i="3"/>
  <c r="F49" i="3"/>
  <c r="E49" i="3"/>
  <c r="AD49" i="3" s="1"/>
  <c r="X48" i="3"/>
  <c r="W48" i="3"/>
  <c r="V48" i="3"/>
  <c r="U48" i="3"/>
  <c r="T48" i="3"/>
  <c r="F48" i="3"/>
  <c r="E48" i="3"/>
  <c r="AD48" i="3" s="1"/>
  <c r="X47" i="3"/>
  <c r="W47" i="3"/>
  <c r="V47" i="3"/>
  <c r="U47" i="3"/>
  <c r="T47" i="3"/>
  <c r="F47" i="3"/>
  <c r="E47" i="3"/>
  <c r="AD47" i="3" s="1"/>
  <c r="X46" i="3"/>
  <c r="W46" i="3"/>
  <c r="V46" i="3"/>
  <c r="U46" i="3"/>
  <c r="T46" i="3"/>
  <c r="F46" i="3"/>
  <c r="E46" i="3"/>
  <c r="X45" i="3"/>
  <c r="W45" i="3"/>
  <c r="V45" i="3"/>
  <c r="U45" i="3"/>
  <c r="T45" i="3"/>
  <c r="F45" i="3"/>
  <c r="E45" i="3"/>
  <c r="AC45" i="3" s="1"/>
  <c r="X44" i="3"/>
  <c r="W44" i="3"/>
  <c r="V44" i="3"/>
  <c r="U44" i="3"/>
  <c r="T44" i="3"/>
  <c r="F44" i="3"/>
  <c r="E44" i="3"/>
  <c r="X43" i="3"/>
  <c r="W43" i="3"/>
  <c r="V43" i="3"/>
  <c r="U43" i="3"/>
  <c r="T43" i="3"/>
  <c r="F43" i="3"/>
  <c r="E43" i="3"/>
  <c r="X42" i="3"/>
  <c r="W42" i="3"/>
  <c r="V42" i="3"/>
  <c r="U42" i="3"/>
  <c r="T42" i="3"/>
  <c r="F42" i="3"/>
  <c r="E42" i="3"/>
  <c r="X41" i="3"/>
  <c r="W41" i="3"/>
  <c r="V41" i="3"/>
  <c r="U41" i="3"/>
  <c r="T41" i="3"/>
  <c r="F41" i="3"/>
  <c r="E41" i="3"/>
  <c r="X40" i="3"/>
  <c r="W40" i="3"/>
  <c r="V40" i="3"/>
  <c r="U40" i="3"/>
  <c r="Y40" i="3" s="1"/>
  <c r="T40" i="3"/>
  <c r="F40" i="3"/>
  <c r="E40" i="3"/>
  <c r="X39" i="3"/>
  <c r="W39" i="3"/>
  <c r="V39" i="3"/>
  <c r="U39" i="3"/>
  <c r="Y39" i="3" s="1"/>
  <c r="T39" i="3"/>
  <c r="F39" i="3"/>
  <c r="E39" i="3"/>
  <c r="X38" i="3"/>
  <c r="W38" i="3"/>
  <c r="V38" i="3"/>
  <c r="U38" i="3"/>
  <c r="Y38" i="3" s="1"/>
  <c r="T38" i="3"/>
  <c r="F38" i="3"/>
  <c r="E38" i="3"/>
  <c r="X37" i="3"/>
  <c r="W37" i="3"/>
  <c r="V37" i="3"/>
  <c r="U37" i="3"/>
  <c r="Y37" i="3" s="1"/>
  <c r="T37" i="3"/>
  <c r="F37" i="3"/>
  <c r="E37" i="3"/>
  <c r="X36" i="3"/>
  <c r="W36" i="3"/>
  <c r="V36" i="3"/>
  <c r="U36" i="3"/>
  <c r="Y36" i="3" s="1"/>
  <c r="T36" i="3"/>
  <c r="F36" i="3"/>
  <c r="E36" i="3"/>
  <c r="X35" i="3"/>
  <c r="W35" i="3"/>
  <c r="V35" i="3"/>
  <c r="U35" i="3"/>
  <c r="Y35" i="3" s="1"/>
  <c r="T35" i="3"/>
  <c r="F35" i="3"/>
  <c r="E35" i="3"/>
  <c r="X34" i="3"/>
  <c r="W34" i="3"/>
  <c r="V34" i="3"/>
  <c r="U34" i="3"/>
  <c r="Y34" i="3" s="1"/>
  <c r="T34" i="3"/>
  <c r="F34" i="3"/>
  <c r="E34" i="3"/>
  <c r="X33" i="3"/>
  <c r="W33" i="3"/>
  <c r="V33" i="3"/>
  <c r="U33" i="3"/>
  <c r="Y33" i="3" s="1"/>
  <c r="T33" i="3"/>
  <c r="F33" i="3"/>
  <c r="E33" i="3"/>
  <c r="X32" i="3"/>
  <c r="W32" i="3"/>
  <c r="V32" i="3"/>
  <c r="U32" i="3"/>
  <c r="T32" i="3"/>
  <c r="F32" i="3"/>
  <c r="E32" i="3"/>
  <c r="X31" i="3"/>
  <c r="W31" i="3"/>
  <c r="V31" i="3"/>
  <c r="U31" i="3"/>
  <c r="T31" i="3"/>
  <c r="F31" i="3"/>
  <c r="E31" i="3"/>
  <c r="X30" i="3"/>
  <c r="W30" i="3"/>
  <c r="V30" i="3"/>
  <c r="U30" i="3"/>
  <c r="Y30" i="3" s="1"/>
  <c r="T30" i="3"/>
  <c r="F30" i="3"/>
  <c r="E30" i="3"/>
  <c r="X29" i="3"/>
  <c r="W29" i="3"/>
  <c r="V29" i="3"/>
  <c r="U29" i="3"/>
  <c r="Y29" i="3" s="1"/>
  <c r="T29" i="3"/>
  <c r="F29" i="3"/>
  <c r="E29" i="3"/>
  <c r="X28" i="3"/>
  <c r="W28" i="3"/>
  <c r="V28" i="3"/>
  <c r="U28" i="3"/>
  <c r="Y28" i="3" s="1"/>
  <c r="T28" i="3"/>
  <c r="F28" i="3"/>
  <c r="E28" i="3"/>
  <c r="X27" i="3"/>
  <c r="W27" i="3"/>
  <c r="V27" i="3"/>
  <c r="U27" i="3"/>
  <c r="Y27" i="3" s="1"/>
  <c r="T27" i="3"/>
  <c r="F27" i="3"/>
  <c r="E27" i="3"/>
  <c r="X26" i="3"/>
  <c r="W26" i="3"/>
  <c r="V26" i="3"/>
  <c r="U26" i="3"/>
  <c r="Y26" i="3" s="1"/>
  <c r="T26" i="3"/>
  <c r="F26" i="3"/>
  <c r="E26" i="3"/>
  <c r="AB26" i="3" s="1"/>
  <c r="X25" i="3"/>
  <c r="W25" i="3"/>
  <c r="V25" i="3"/>
  <c r="U25" i="3"/>
  <c r="Y25" i="3" s="1"/>
  <c r="T25" i="3"/>
  <c r="F25" i="3"/>
  <c r="E25" i="3"/>
  <c r="AA25" i="3" s="1"/>
  <c r="X24" i="3"/>
  <c r="W24" i="3"/>
  <c r="V24" i="3"/>
  <c r="U24" i="3"/>
  <c r="Y24" i="3" s="1"/>
  <c r="T24" i="3"/>
  <c r="F24" i="3"/>
  <c r="E24" i="3"/>
  <c r="AA24" i="3" s="1"/>
  <c r="X23" i="3"/>
  <c r="W23" i="3"/>
  <c r="V23" i="3"/>
  <c r="U23" i="3"/>
  <c r="Y23" i="3" s="1"/>
  <c r="T23" i="3"/>
  <c r="F23" i="3"/>
  <c r="E23" i="3"/>
  <c r="AA23" i="3" s="1"/>
  <c r="X22" i="3"/>
  <c r="W22" i="3"/>
  <c r="V22" i="3"/>
  <c r="U22" i="3"/>
  <c r="Y22" i="3" s="1"/>
  <c r="T22" i="3"/>
  <c r="F22" i="3"/>
  <c r="E22" i="3"/>
  <c r="AA22" i="3" s="1"/>
  <c r="X21" i="3"/>
  <c r="W21" i="3"/>
  <c r="V21" i="3"/>
  <c r="U21" i="3"/>
  <c r="Y21" i="3" s="1"/>
  <c r="T21" i="3"/>
  <c r="F21" i="3"/>
  <c r="E21" i="3"/>
  <c r="AA21" i="3" s="1"/>
  <c r="X20" i="3"/>
  <c r="W20" i="3"/>
  <c r="V20" i="3"/>
  <c r="U20" i="3"/>
  <c r="T20" i="3"/>
  <c r="F20" i="3"/>
  <c r="E20" i="3"/>
  <c r="X19" i="3"/>
  <c r="W19" i="3"/>
  <c r="V19" i="3"/>
  <c r="U19" i="3"/>
  <c r="Y19" i="3" s="1"/>
  <c r="T19" i="3"/>
  <c r="F19" i="3"/>
  <c r="E19" i="3"/>
  <c r="AD19" i="3" s="1"/>
  <c r="X18" i="3"/>
  <c r="W18" i="3"/>
  <c r="V18" i="3"/>
  <c r="U18" i="3"/>
  <c r="Y18" i="3" s="1"/>
  <c r="T18" i="3"/>
  <c r="F18" i="3"/>
  <c r="E18" i="3"/>
  <c r="X17" i="3"/>
  <c r="W17" i="3"/>
  <c r="V17" i="3"/>
  <c r="U17" i="3"/>
  <c r="Y17" i="3" s="1"/>
  <c r="T17" i="3"/>
  <c r="F17" i="3"/>
  <c r="E17" i="3"/>
  <c r="X16" i="3"/>
  <c r="W16" i="3"/>
  <c r="V16" i="3"/>
  <c r="U16" i="3"/>
  <c r="Y16" i="3" s="1"/>
  <c r="T16" i="3"/>
  <c r="F16" i="3"/>
  <c r="E16" i="3"/>
  <c r="X15" i="3"/>
  <c r="W15" i="3"/>
  <c r="V15" i="3"/>
  <c r="U15" i="3"/>
  <c r="Y15" i="3" s="1"/>
  <c r="T15" i="3"/>
  <c r="F15" i="3"/>
  <c r="E15" i="3"/>
  <c r="X14" i="3"/>
  <c r="W14" i="3"/>
  <c r="V14" i="3"/>
  <c r="U14" i="3"/>
  <c r="Y14" i="3" s="1"/>
  <c r="T14" i="3"/>
  <c r="F14" i="3"/>
  <c r="E14" i="3"/>
  <c r="X13" i="3"/>
  <c r="W13" i="3"/>
  <c r="V13" i="3"/>
  <c r="U13" i="3"/>
  <c r="Y13" i="3" s="1"/>
  <c r="T13" i="3"/>
  <c r="F13" i="3"/>
  <c r="E13" i="3"/>
  <c r="X12" i="3"/>
  <c r="W12" i="3"/>
  <c r="V12" i="3"/>
  <c r="U12" i="3"/>
  <c r="Y12" i="3" s="1"/>
  <c r="T12" i="3"/>
  <c r="F12" i="3"/>
  <c r="E12" i="3"/>
  <c r="X11" i="3"/>
  <c r="W11" i="3"/>
  <c r="V11" i="3"/>
  <c r="U11" i="3"/>
  <c r="Y11" i="3" s="1"/>
  <c r="T11" i="3"/>
  <c r="F11" i="3"/>
  <c r="E11" i="3"/>
  <c r="X10" i="3"/>
  <c r="W10" i="3"/>
  <c r="V10" i="3"/>
  <c r="U10" i="3"/>
  <c r="Y10" i="3" s="1"/>
  <c r="T10" i="3"/>
  <c r="F10" i="3"/>
  <c r="E10" i="3"/>
  <c r="X9" i="3"/>
  <c r="W9" i="3"/>
  <c r="V9" i="3"/>
  <c r="U9" i="3"/>
  <c r="T9" i="3"/>
  <c r="F9" i="3"/>
  <c r="E9" i="3"/>
  <c r="X8" i="3"/>
  <c r="W8" i="3"/>
  <c r="V8" i="3"/>
  <c r="U8" i="3"/>
  <c r="T8" i="3"/>
  <c r="F8" i="3"/>
  <c r="E8" i="3"/>
  <c r="X7" i="3"/>
  <c r="W7" i="3"/>
  <c r="V7" i="3"/>
  <c r="U7" i="3"/>
  <c r="Y7" i="3" s="1"/>
  <c r="T7" i="3"/>
  <c r="F7" i="3"/>
  <c r="E7" i="3"/>
  <c r="X6" i="3"/>
  <c r="W6" i="3"/>
  <c r="V6" i="3"/>
  <c r="U6" i="3"/>
  <c r="Y6" i="3" s="1"/>
  <c r="T6" i="3"/>
  <c r="F6" i="3"/>
  <c r="E6" i="3"/>
  <c r="AB6" i="3" s="1"/>
  <c r="X5" i="3"/>
  <c r="W5" i="3"/>
  <c r="V5" i="3"/>
  <c r="U5" i="3"/>
  <c r="Y5" i="3" s="1"/>
  <c r="T5" i="3"/>
  <c r="F5" i="3"/>
  <c r="E5" i="3"/>
  <c r="AA5" i="3" s="1"/>
  <c r="X4" i="3"/>
  <c r="W4" i="3"/>
  <c r="V4" i="3"/>
  <c r="U4" i="3"/>
  <c r="T4" i="3"/>
  <c r="F4" i="3"/>
  <c r="E4" i="3"/>
  <c r="AD4" i="3" s="1"/>
  <c r="X3" i="3"/>
  <c r="W3" i="3"/>
  <c r="V3" i="3"/>
  <c r="U3" i="3"/>
  <c r="T3" i="3"/>
  <c r="F3" i="3"/>
  <c r="E3" i="3"/>
  <c r="AD3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T2" i="3"/>
  <c r="F2" i="3"/>
  <c r="E2" i="3"/>
  <c r="AD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G2" i="3" l="1"/>
  <c r="Y2" i="3"/>
  <c r="Z2" i="3" s="1"/>
  <c r="G3" i="3"/>
  <c r="Y3" i="3"/>
  <c r="Z3" i="3" s="1"/>
  <c r="G4" i="3"/>
  <c r="Y4" i="3"/>
  <c r="Z4" i="3" s="1"/>
  <c r="G5" i="3"/>
  <c r="Z5" i="3"/>
  <c r="G6" i="3"/>
  <c r="Z6" i="3"/>
  <c r="AB7" i="3"/>
  <c r="K7" i="3"/>
  <c r="AA7" i="3"/>
  <c r="G7" i="3"/>
  <c r="Z7" i="3"/>
  <c r="AC8" i="3"/>
  <c r="AA8" i="3"/>
  <c r="AB8" i="3"/>
  <c r="G8" i="3"/>
  <c r="Y8" i="3"/>
  <c r="Z8" i="3" s="1"/>
  <c r="AC9" i="3"/>
  <c r="AD9" i="3"/>
  <c r="AB9" i="3"/>
  <c r="AA9" i="3"/>
  <c r="K9" i="3"/>
  <c r="G9" i="3"/>
  <c r="Y9" i="3"/>
  <c r="Z9" i="3" s="1"/>
  <c r="AD10" i="3"/>
  <c r="AC10" i="3"/>
  <c r="AB10" i="3"/>
  <c r="AA10" i="3"/>
  <c r="G10" i="3"/>
  <c r="Z10" i="3"/>
  <c r="AA11" i="3"/>
  <c r="AD11" i="3"/>
  <c r="AC11" i="3"/>
  <c r="AB11" i="3"/>
  <c r="G11" i="3"/>
  <c r="Z11" i="3"/>
  <c r="AD12" i="3"/>
  <c r="AC12" i="3"/>
  <c r="AB12" i="3"/>
  <c r="G12" i="3"/>
  <c r="Z12" i="3"/>
  <c r="AD13" i="3"/>
  <c r="AC13" i="3"/>
  <c r="AB13" i="3"/>
  <c r="G13" i="3"/>
  <c r="Z13" i="3"/>
  <c r="AD14" i="3"/>
  <c r="AC14" i="3"/>
  <c r="AB14" i="3"/>
  <c r="G14" i="3"/>
  <c r="Z14" i="3"/>
  <c r="AD15" i="3"/>
  <c r="AC15" i="3"/>
  <c r="AB15" i="3"/>
  <c r="G15" i="3"/>
  <c r="Z15" i="3"/>
  <c r="AB16" i="3"/>
  <c r="AD16" i="3"/>
  <c r="AC16" i="3"/>
  <c r="Z16" i="3"/>
  <c r="AB17" i="3"/>
  <c r="AD17" i="3"/>
  <c r="AC17" i="3"/>
  <c r="K17" i="3"/>
  <c r="AA17" i="3"/>
  <c r="Z17" i="3"/>
  <c r="AB18" i="3"/>
  <c r="AD18" i="3"/>
  <c r="AC18" i="3"/>
  <c r="K18" i="3"/>
  <c r="AA18" i="3"/>
  <c r="Z18" i="3"/>
  <c r="AC19" i="3"/>
  <c r="Z19" i="3"/>
  <c r="AD20" i="3"/>
  <c r="AA20" i="3"/>
  <c r="G20" i="3"/>
  <c r="Y20" i="3"/>
  <c r="Z20" i="3" s="1"/>
  <c r="G21" i="3"/>
  <c r="Z21" i="3"/>
  <c r="G22" i="3"/>
  <c r="Z22" i="3"/>
  <c r="G23" i="3"/>
  <c r="Z23" i="3"/>
  <c r="G24" i="3"/>
  <c r="Z24" i="3"/>
  <c r="G25" i="3"/>
  <c r="Z25" i="3"/>
  <c r="G26" i="3"/>
  <c r="Z26" i="3"/>
  <c r="AB27" i="3"/>
  <c r="K27" i="3"/>
  <c r="AA27" i="3"/>
  <c r="G27" i="3"/>
  <c r="Z27" i="3"/>
  <c r="AB28" i="3"/>
  <c r="K28" i="3"/>
  <c r="AA28" i="3"/>
  <c r="G28" i="3"/>
  <c r="Z28" i="3"/>
  <c r="AB29" i="3"/>
  <c r="K29" i="3"/>
  <c r="AA29" i="3"/>
  <c r="G29" i="3"/>
  <c r="Z29" i="3"/>
  <c r="AB30" i="3"/>
  <c r="K30" i="3"/>
  <c r="AA30" i="3"/>
  <c r="G30" i="3"/>
  <c r="Z30" i="3"/>
  <c r="AC31" i="3"/>
  <c r="AD31" i="3"/>
  <c r="AA31" i="3"/>
  <c r="AB31" i="3"/>
  <c r="G31" i="3"/>
  <c r="Y31" i="3"/>
  <c r="Z31" i="3" s="1"/>
  <c r="AC32" i="3"/>
  <c r="AD32" i="3"/>
  <c r="AB32" i="3"/>
  <c r="AA32" i="3"/>
  <c r="K32" i="3"/>
  <c r="G32" i="3"/>
  <c r="Y32" i="3"/>
  <c r="Z32" i="3" s="1"/>
  <c r="AC33" i="3"/>
  <c r="AD33" i="3"/>
  <c r="AB33" i="3"/>
  <c r="AA33" i="3"/>
  <c r="K33" i="3"/>
  <c r="G33" i="3"/>
  <c r="Z33" i="3"/>
  <c r="AC34" i="3"/>
  <c r="AD34" i="3"/>
  <c r="AB34" i="3"/>
  <c r="AA34" i="3"/>
  <c r="K34" i="3"/>
  <c r="G34" i="3"/>
  <c r="Z34" i="3"/>
  <c r="AC35" i="3"/>
  <c r="AD35" i="3"/>
  <c r="AB35" i="3"/>
  <c r="AA35" i="3"/>
  <c r="K35" i="3"/>
  <c r="G35" i="3"/>
  <c r="Z35" i="3"/>
  <c r="AD36" i="3"/>
  <c r="AC36" i="3"/>
  <c r="AB36" i="3"/>
  <c r="AA36" i="3"/>
  <c r="G36" i="3"/>
  <c r="Z36" i="3"/>
  <c r="AD37" i="3"/>
  <c r="AC37" i="3"/>
  <c r="AB37" i="3"/>
  <c r="AA37" i="3"/>
  <c r="K37" i="3"/>
  <c r="G37" i="3"/>
  <c r="Z37" i="3"/>
  <c r="AD38" i="3"/>
  <c r="AC38" i="3"/>
  <c r="AB38" i="3"/>
  <c r="AA38" i="3"/>
  <c r="K38" i="3"/>
  <c r="G38" i="3"/>
  <c r="Z38" i="3"/>
  <c r="AD39" i="3"/>
  <c r="AC39" i="3"/>
  <c r="AB39" i="3"/>
  <c r="AA39" i="3"/>
  <c r="K39" i="3"/>
  <c r="G39" i="3"/>
  <c r="Z39" i="3"/>
  <c r="AA40" i="3"/>
  <c r="AD40" i="3"/>
  <c r="AC40" i="3"/>
  <c r="AB40" i="3"/>
  <c r="Z40" i="3"/>
  <c r="AC41" i="3"/>
  <c r="AD41" i="3"/>
  <c r="G41" i="3"/>
  <c r="Y41" i="3"/>
  <c r="Z41" i="3" s="1"/>
  <c r="AB42" i="3"/>
  <c r="AD42" i="3"/>
  <c r="AC42" i="3"/>
  <c r="Y42" i="3"/>
  <c r="Z42" i="3" s="1"/>
  <c r="AB43" i="3"/>
  <c r="AD43" i="3"/>
  <c r="AC43" i="3"/>
  <c r="Y43" i="3"/>
  <c r="Z43" i="3" s="1"/>
  <c r="AB44" i="3"/>
  <c r="AD44" i="3"/>
  <c r="AC44" i="3"/>
  <c r="Y44" i="3"/>
  <c r="Z44" i="3" s="1"/>
  <c r="AD45" i="3"/>
  <c r="Y45" i="3"/>
  <c r="Z45" i="3" s="1"/>
  <c r="AD46" i="3"/>
  <c r="AA46" i="3"/>
  <c r="G46" i="3"/>
  <c r="Y46" i="3"/>
  <c r="Z46" i="3" s="1"/>
  <c r="G47" i="3"/>
  <c r="Y47" i="3"/>
  <c r="Z47" i="3" s="1"/>
  <c r="G48" i="3"/>
  <c r="Y48" i="3"/>
  <c r="Z48" i="3" s="1"/>
  <c r="G49" i="3"/>
  <c r="Y49" i="3"/>
  <c r="Z49" i="3" s="1"/>
  <c r="Z50" i="3"/>
  <c r="G51" i="3"/>
  <c r="Z51" i="3"/>
  <c r="K2" i="3"/>
  <c r="AA2" i="3"/>
  <c r="K3" i="3"/>
  <c r="AA3" i="3"/>
  <c r="K4" i="3"/>
  <c r="AA4" i="3"/>
  <c r="AB5" i="3"/>
  <c r="AC6" i="3"/>
  <c r="AC7" i="3"/>
  <c r="AD8" i="3"/>
  <c r="AB21" i="3"/>
  <c r="AB22" i="3"/>
  <c r="AB23" i="3"/>
  <c r="AB24" i="3"/>
  <c r="AB25" i="3"/>
  <c r="AC26" i="3"/>
  <c r="AC27" i="3"/>
  <c r="AC28" i="3"/>
  <c r="AC29" i="3"/>
  <c r="AC30" i="3"/>
  <c r="K47" i="3"/>
  <c r="AA47" i="3"/>
  <c r="K48" i="3"/>
  <c r="AA48" i="3"/>
  <c r="K49" i="3"/>
  <c r="AA49" i="3"/>
  <c r="AB50" i="3"/>
  <c r="AC51" i="3"/>
  <c r="AB2" i="3"/>
  <c r="AB3" i="3"/>
  <c r="AB4" i="3"/>
  <c r="AC5" i="3"/>
  <c r="AD6" i="3"/>
  <c r="AD7" i="3"/>
  <c r="G17" i="3"/>
  <c r="G18" i="3"/>
  <c r="G19" i="3"/>
  <c r="AA19" i="3"/>
  <c r="AB20" i="3"/>
  <c r="AC21" i="3"/>
  <c r="AC22" i="3"/>
  <c r="AC23" i="3"/>
  <c r="AC24" i="3"/>
  <c r="AC25" i="3"/>
  <c r="AD26" i="3"/>
  <c r="AD27" i="3"/>
  <c r="AD28" i="3"/>
  <c r="AD29" i="3"/>
  <c r="AD30" i="3"/>
  <c r="G42" i="3"/>
  <c r="G43" i="3"/>
  <c r="G44" i="3"/>
  <c r="G45" i="3"/>
  <c r="AA45" i="3"/>
  <c r="AB46" i="3"/>
  <c r="AB47" i="3"/>
  <c r="AB48" i="3"/>
  <c r="AB49" i="3"/>
  <c r="AC50" i="3"/>
  <c r="AD51" i="3"/>
  <c r="AC2" i="3"/>
  <c r="AC3" i="3"/>
  <c r="AC4" i="3"/>
  <c r="AD5" i="3"/>
  <c r="G16" i="3"/>
  <c r="AA16" i="3"/>
  <c r="AB19" i="3"/>
  <c r="AC20" i="3"/>
  <c r="AD21" i="3"/>
  <c r="AD22" i="3"/>
  <c r="AD23" i="3"/>
  <c r="AD24" i="3"/>
  <c r="AD25" i="3"/>
  <c r="AA41" i="3"/>
  <c r="K42" i="3"/>
  <c r="AA42" i="3"/>
  <c r="K43" i="3"/>
  <c r="AA43" i="3"/>
  <c r="K44" i="3"/>
  <c r="AA44" i="3"/>
  <c r="AB45" i="3"/>
  <c r="AC46" i="3"/>
  <c r="AC47" i="3"/>
  <c r="AC48" i="3"/>
  <c r="AC49" i="3"/>
  <c r="AD50" i="3"/>
  <c r="K12" i="3"/>
  <c r="AA12" i="3"/>
  <c r="K13" i="3"/>
  <c r="AA13" i="3"/>
  <c r="K14" i="3"/>
  <c r="AA14" i="3"/>
  <c r="K15" i="3"/>
  <c r="AA15" i="3"/>
  <c r="G40" i="3"/>
  <c r="AB41" i="3"/>
  <c r="AA6" i="3"/>
  <c r="AA26" i="3"/>
  <c r="AA51" i="3"/>
  <c r="K22" i="3"/>
  <c r="K23" i="3"/>
  <c r="K24" i="3"/>
  <c r="K25" i="3"/>
  <c r="G50" i="3"/>
</calcChain>
</file>

<file path=xl/sharedStrings.xml><?xml version="1.0" encoding="utf-8"?>
<sst xmlns="http://schemas.openxmlformats.org/spreadsheetml/2006/main" count="1827" uniqueCount="305">
  <si>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</si>
  <si>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</si>
  <si>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</si>
  <si>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</si>
  <si>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</si>
  <si>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</si>
  <si>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</si>
  <si>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</si>
  <si>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</si>
  <si>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</si>
  <si>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</si>
  <si>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</si>
  <si>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</si>
  <si>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</si>
  <si>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</si>
  <si>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</si>
  <si>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</si>
  <si>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</si>
  <si>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</si>
  <si>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</si>
  <si>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</si>
  <si>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</si>
  <si>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</si>
  <si>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</si>
  <si>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</si>
  <si>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</si>
  <si>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</si>
  <si>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</si>
  <si>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</si>
  <si>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</si>
  <si>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</si>
  <si>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</si>
  <si>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</si>
  <si>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</si>
  <si>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</si>
  <si>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</si>
  <si>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</si>
  <si>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</si>
  <si>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</si>
  <si>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</si>
  <si>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</si>
  <si>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</si>
  <si>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</si>
  <si>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</si>
  <si>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</si>
  <si>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</si>
  <si>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</si>
  <si>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</si>
  <si>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</si>
  <si>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</si>
  <si>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</si>
  <si>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</si>
  <si>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</si>
  <si>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</si>
  <si>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</si>
  <si>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</si>
  <si>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</si>
  <si>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</si>
  <si>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</si>
  <si>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</si>
  <si>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</si>
  <si>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</si>
  <si>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</si>
  <si>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</si>
  <si>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</si>
  <si>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</si>
  <si>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</si>
  <si>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</si>
  <si>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</si>
  <si>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</si>
  <si>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</si>
  <si>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</si>
  <si>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</si>
  <si>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</si>
  <si>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</si>
  <si>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</si>
  <si>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</si>
  <si>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</si>
  <si>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</si>
  <si>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</si>
  <si>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</si>
  <si>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</si>
  <si>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</si>
  <si>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</si>
  <si>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</si>
  <si>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</si>
  <si>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</si>
  <si>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</si>
  <si>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</si>
  <si>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</si>
  <si>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</si>
  <si>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</si>
  <si>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</si>
  <si>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</si>
  <si>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</si>
  <si>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</si>
  <si>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</si>
  <si>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</si>
  <si>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</si>
  <si>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</si>
  <si>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</si>
  <si>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</si>
  <si>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</si>
  <si>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</si>
  <si>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</si>
  <si>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</si>
  <si>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</si>
  <si>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</si>
  <si>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Land &amp; Building</t>
  </si>
  <si>
    <t>HC Collateral Cash, Gold &amp; Other Riskfree Assests</t>
  </si>
  <si>
    <t>HC Collateral Shares &amp; Other Paper Assests</t>
  </si>
  <si>
    <t>HC Collateral Hawalat Haq</t>
  </si>
  <si>
    <t xml:space="preserve">Total HC Collateral </t>
  </si>
  <si>
    <t>Coverage Ratio</t>
  </si>
  <si>
    <t>31/12/2024</t>
  </si>
  <si>
    <t>3D</t>
  </si>
  <si>
    <t>3E</t>
  </si>
  <si>
    <t>3C</t>
  </si>
  <si>
    <t>Company</t>
  </si>
  <si>
    <t>Amount</t>
  </si>
  <si>
    <t>Year of Write off</t>
  </si>
  <si>
    <t>Court Case</t>
  </si>
  <si>
    <t>Collections till date</t>
  </si>
  <si>
    <t>still collectible</t>
  </si>
  <si>
    <t>BrightWave Solutions</t>
  </si>
  <si>
    <t>Y</t>
  </si>
  <si>
    <t>ClearSky Innovations</t>
  </si>
  <si>
    <t>GreenLeaf Enterprises</t>
  </si>
  <si>
    <t>RedStone Technologies</t>
  </si>
  <si>
    <t>SilverStream Industries</t>
  </si>
  <si>
    <t>FutureTech Solutions</t>
  </si>
  <si>
    <t>QuantumLeap Dynamics</t>
  </si>
  <si>
    <t>Apex Innovations</t>
  </si>
  <si>
    <t>NovaWave Technologies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</si>
  <si>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</si>
  <si>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</si>
  <si>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</si>
  <si>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</si>
  <si>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</si>
  <si>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</si>
  <si>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</si>
  <si>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</si>
  <si>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</si>
  <si>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</si>
  <si>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</si>
  <si>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</si>
  <si>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</si>
  <si>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</si>
  <si>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</si>
  <si>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</si>
  <si>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</si>
  <si>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</si>
  <si>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</si>
  <si>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</si>
  <si>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</si>
  <si>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</si>
  <si>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</si>
  <si>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</si>
  <si>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</si>
  <si>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</si>
  <si>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</si>
  <si>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</si>
  <si>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</si>
  <si>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</si>
  <si>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</si>
  <si>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</si>
  <si>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</si>
  <si>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</si>
  <si>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6. Al-Rajhi Bank</t>
  </si>
  <si>
    <t>7. Emirates NBD</t>
  </si>
  <si>
    <t>S&amp;P Rating</t>
  </si>
  <si>
    <t>Fitch Rating</t>
  </si>
  <si>
    <t xml:space="preserve">MOODY RATING 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</si>
  <si>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</si>
  <si>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</si>
  <si>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</si>
  <si>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</si>
  <si>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</si>
  <si>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</si>
  <si>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</si>
  <si>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</si>
  <si>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</si>
  <si>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</si>
  <si>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</si>
  <si>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</si>
  <si>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</si>
  <si>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</si>
  <si>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</si>
  <si>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</si>
  <si>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</si>
  <si>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</si>
  <si>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</si>
  <si>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</si>
  <si>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</si>
  <si>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</si>
  <si>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</si>
  <si>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</si>
  <si>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</si>
  <si>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</si>
  <si>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</si>
  <si>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</si>
  <si>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</si>
  <si>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</si>
  <si>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</si>
  <si>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</si>
  <si>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</si>
  <si>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</si>
  <si>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</si>
  <si>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</si>
  <si>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</si>
  <si>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</si>
  <si>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</si>
  <si>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</si>
  <si>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</si>
  <si>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</si>
  <si>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</si>
  <si>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</si>
  <si>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</si>
  <si>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</si>
  <si>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</si>
  <si>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</si>
  <si>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</si>
  <si>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</si>
  <si>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</si>
  <si>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</si>
  <si>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</si>
  <si>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</si>
  <si>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</si>
  <si>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</si>
  <si>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</si>
  <si>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</si>
  <si>
    <t>Provision Stages</t>
  </si>
  <si>
    <t>3F</t>
  </si>
  <si>
    <t>Customer ID</t>
  </si>
  <si>
    <t>Customer Name</t>
  </si>
  <si>
    <t>Collateral Value</t>
  </si>
  <si>
    <t>Collateral Type</t>
  </si>
  <si>
    <t>Collateral Name</t>
  </si>
  <si>
    <t>Collateral Grade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</si>
  <si>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</si>
  <si>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</si>
  <si>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</si>
  <si>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</si>
  <si>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</si>
  <si>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</si>
  <si>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</si>
  <si>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</si>
  <si>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</si>
  <si>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</si>
  <si>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</si>
  <si>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</si>
  <si>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</si>
  <si>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</si>
  <si>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</si>
  <si>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</si>
  <si>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</si>
  <si>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</si>
  <si>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</si>
  <si>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</si>
  <si>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</si>
  <si>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</si>
  <si>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</si>
  <si>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</si>
  <si>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</si>
  <si>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</si>
  <si>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</si>
  <si>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</si>
  <si>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</si>
  <si>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Land6</t>
  </si>
  <si>
    <t>Risk Free Assest2</t>
  </si>
  <si>
    <t>Gold4</t>
  </si>
  <si>
    <t>Others4</t>
  </si>
  <si>
    <t>Land7</t>
  </si>
  <si>
    <t>Land8</t>
  </si>
  <si>
    <t>Shares7</t>
  </si>
  <si>
    <t>Shares9</t>
  </si>
  <si>
    <t>Others5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</si>
  <si>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</si>
  <si>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</si>
  <si>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</si>
  <si>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</si>
  <si>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</si>
  <si>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</si>
  <si>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</si>
  <si>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</si>
  <si>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</si>
  <si>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Others9</t>
  </si>
  <si>
    <t>Building8</t>
  </si>
  <si>
    <t>Building9</t>
  </si>
  <si>
    <t>Cash5</t>
  </si>
  <si>
    <t>Gold5</t>
  </si>
  <si>
    <t>Gold6</t>
  </si>
  <si>
    <t>Risk Free Assest5</t>
  </si>
  <si>
    <t>Shares8</t>
  </si>
  <si>
    <t>Cash6</t>
  </si>
  <si>
    <t>Gold7</t>
  </si>
  <si>
    <t>Risk Free Assest6</t>
  </si>
  <si>
    <t>Risk Free Assest7</t>
  </si>
  <si>
    <t>Risk Free Assest8</t>
  </si>
  <si>
    <t>Risk Free Assest9</t>
  </si>
  <si>
    <t>Cash7</t>
  </si>
  <si>
    <t>Shares10</t>
  </si>
  <si>
    <t>Shares11</t>
  </si>
  <si>
    <t>Shares12</t>
  </si>
  <si>
    <t>Building6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</si>
</sst>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4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7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opLeftCell="A2" workbookViewId="0">
      <selection activeCell="B3" sqref="B3:E16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abSelected="1" topLeftCell="P1" workbookViewId="0">
      <selection activeCell="W1" sqref="W1"/>
    </sheetView>
  </sheetViews>
  <sheetFormatPr defaultRowHeight="15"/>
  <cols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101578668</v>
      </c>
      <c r="F2" s="6">
        <f t="shared" ref="F2:F33" si="1">M2+O2</f>
        <v>217117.64184</v>
      </c>
      <c r="G2" s="7">
        <f t="shared" ref="G2:G33" si="2">F2/E2</f>
        <v>2.1374334406511412E-3</v>
      </c>
      <c r="H2" s="5">
        <v>1</v>
      </c>
      <c r="I2" s="5">
        <v>3</v>
      </c>
      <c r="J2" s="5">
        <v>48</v>
      </c>
      <c r="K2" s="12">
        <f>E2/60</f>
        <v>1692977.8</v>
      </c>
      <c r="L2" s="4">
        <v>12435219</v>
      </c>
      <c r="M2" s="4">
        <v>106110.65424</v>
      </c>
      <c r="N2" s="4">
        <v>89143449</v>
      </c>
      <c r="O2" s="4">
        <v>111006.98759999999</v>
      </c>
      <c r="P2" s="2">
        <v>12684923</v>
      </c>
      <c r="S2" s="2">
        <v>89013536</v>
      </c>
      <c r="T2" s="2">
        <f t="shared" ref="T2:T33" si="3">SUM(P2:S2)</f>
        <v>101698459</v>
      </c>
      <c r="U2" s="9">
        <f t="shared" ref="U2:U33" si="4">P2*50%</f>
        <v>6342461.5</v>
      </c>
      <c r="V2" s="9">
        <f t="shared" ref="V2:V33" si="5">Q3</f>
        <v>98768612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105111073.5</v>
      </c>
      <c r="Z2" s="10">
        <f t="shared" ref="Z2:Z33" si="9">Y2/E2</f>
        <v>1.0347750720653277</v>
      </c>
      <c r="AA2" s="4">
        <f t="shared" ref="AA2:AA33" si="10">IF(E2*$AA$1-F2&gt;0,E2*$AA$1-F2,0)</f>
        <v>6893389.118160001</v>
      </c>
      <c r="AB2" s="4">
        <f t="shared" ref="AB2:AB33" si="11">IF(E2*$AB$1-F2&gt;0,E2*$AB$1-F2,0)</f>
        <v>20098615.958160002</v>
      </c>
      <c r="AC2" s="4">
        <f t="shared" ref="AC2:AC33" si="12">IF(E2*$AC$1-F2&gt;0,E2*$AC$1-F2,0)</f>
        <v>50572216.358159997</v>
      </c>
      <c r="AD2" s="4">
        <f t="shared" ref="AD2:AD33" si="13">IF(E2*$AD$1-F2&gt;0,E2*$AD$1-F2,0)</f>
        <v>101361550.35816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119967130</v>
      </c>
      <c r="F3" s="6">
        <f t="shared" si="1"/>
        <v>6081551.8500000006</v>
      </c>
      <c r="G3" s="7">
        <f t="shared" si="2"/>
        <v>5.0693484540307004E-2</v>
      </c>
      <c r="H3" s="5">
        <v>1</v>
      </c>
      <c r="I3" s="5">
        <v>7</v>
      </c>
      <c r="J3" s="5">
        <v>83</v>
      </c>
      <c r="K3" s="12">
        <f>E3/60</f>
        <v>1999452.1666666667</v>
      </c>
      <c r="L3" s="4">
        <v>98830667</v>
      </c>
      <c r="M3" s="4">
        <v>5020428.6000000006</v>
      </c>
      <c r="N3" s="4">
        <v>21136463</v>
      </c>
      <c r="O3" s="4">
        <v>1061123.25</v>
      </c>
      <c r="P3" s="2">
        <v>24931455</v>
      </c>
      <c r="Q3" s="13">
        <v>98768612</v>
      </c>
      <c r="T3" s="2">
        <f t="shared" si="3"/>
        <v>123700067</v>
      </c>
      <c r="U3" s="9">
        <f t="shared" si="4"/>
        <v>12465727.5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12465727.5</v>
      </c>
      <c r="Z3" s="10">
        <f t="shared" si="9"/>
        <v>0.10390952505073682</v>
      </c>
      <c r="AA3" s="4">
        <f t="shared" si="10"/>
        <v>2316147.2500000009</v>
      </c>
      <c r="AB3" s="4">
        <f t="shared" si="11"/>
        <v>17911874.149999999</v>
      </c>
      <c r="AC3" s="4">
        <f t="shared" si="12"/>
        <v>53902013.149999999</v>
      </c>
      <c r="AD3" s="4">
        <f t="shared" si="13"/>
        <v>113885578.15000001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113729724</v>
      </c>
      <c r="F4" s="6">
        <f t="shared" si="1"/>
        <v>28367357.200000003</v>
      </c>
      <c r="G4" s="7">
        <f t="shared" si="2"/>
        <v>0.24942782064607844</v>
      </c>
      <c r="H4" s="5">
        <v>2</v>
      </c>
      <c r="I4" s="5">
        <v>10</v>
      </c>
      <c r="J4" s="5">
        <v>112</v>
      </c>
      <c r="K4" s="12">
        <f>E4/60</f>
        <v>1895495.4</v>
      </c>
      <c r="L4" s="4">
        <v>23545121</v>
      </c>
      <c r="M4" s="4">
        <v>13860953.24</v>
      </c>
      <c r="N4" s="4">
        <v>90184603</v>
      </c>
      <c r="O4" s="4">
        <v>14506403.960000001</v>
      </c>
      <c r="Q4" s="2"/>
      <c r="S4" s="2">
        <v>90126101</v>
      </c>
      <c r="T4" s="2">
        <f t="shared" si="3"/>
        <v>90126101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28497504.799999997</v>
      </c>
      <c r="AD4" s="4">
        <f t="shared" si="13"/>
        <v>85362366.799999997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98787868</v>
      </c>
      <c r="F5" s="6">
        <f t="shared" si="1"/>
        <v>44518339.75</v>
      </c>
      <c r="G5" s="7">
        <f t="shared" si="2"/>
        <v>0.4506458196870895</v>
      </c>
      <c r="H5" s="5" t="s">
        <v>115</v>
      </c>
      <c r="I5" s="5">
        <v>12</v>
      </c>
      <c r="J5" s="5">
        <v>132</v>
      </c>
      <c r="K5" s="12">
        <v>0</v>
      </c>
      <c r="L5" s="4">
        <v>87672666</v>
      </c>
      <c r="M5" s="4">
        <v>39519221.450000003</v>
      </c>
      <c r="N5" s="4">
        <v>11115202</v>
      </c>
      <c r="O5" s="4">
        <v>4999118.3</v>
      </c>
      <c r="P5" s="2">
        <v>98787756</v>
      </c>
      <c r="R5" s="2">
        <v>23469395</v>
      </c>
      <c r="T5" s="2">
        <f t="shared" si="3"/>
        <v>122257151</v>
      </c>
      <c r="U5" s="9">
        <f t="shared" si="4"/>
        <v>49393878</v>
      </c>
      <c r="V5" s="9">
        <f t="shared" si="5"/>
        <v>0</v>
      </c>
      <c r="W5" s="9">
        <f t="shared" si="6"/>
        <v>23469395</v>
      </c>
      <c r="X5" s="9">
        <f t="shared" si="7"/>
        <v>0</v>
      </c>
      <c r="Y5" s="9">
        <f t="shared" si="8"/>
        <v>72863273</v>
      </c>
      <c r="Z5" s="10">
        <f t="shared" si="9"/>
        <v>0.73757308944049693</v>
      </c>
      <c r="AA5" s="4">
        <f t="shared" si="10"/>
        <v>0</v>
      </c>
      <c r="AB5" s="4">
        <f t="shared" si="11"/>
        <v>0</v>
      </c>
      <c r="AC5" s="4">
        <f t="shared" si="12"/>
        <v>4875594.25</v>
      </c>
      <c r="AD5" s="4">
        <f t="shared" si="13"/>
        <v>54269528.25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47167483</v>
      </c>
      <c r="F6" s="6">
        <f t="shared" si="1"/>
        <v>47067657</v>
      </c>
      <c r="G6" s="7">
        <f t="shared" si="2"/>
        <v>0.99788358433287605</v>
      </c>
      <c r="H6" s="5" t="s">
        <v>116</v>
      </c>
      <c r="I6" s="5">
        <v>13</v>
      </c>
      <c r="J6" s="5">
        <v>209</v>
      </c>
      <c r="K6" s="12">
        <v>0</v>
      </c>
      <c r="L6" s="4">
        <v>34654925</v>
      </c>
      <c r="M6" s="4">
        <v>34670409</v>
      </c>
      <c r="N6" s="4">
        <v>12512558</v>
      </c>
      <c r="O6" s="4">
        <v>12397248</v>
      </c>
      <c r="R6" s="2">
        <v>76562977</v>
      </c>
      <c r="S6" s="2">
        <v>12344692</v>
      </c>
      <c r="T6" s="2">
        <f t="shared" si="3"/>
        <v>88907669</v>
      </c>
      <c r="U6" s="9">
        <f t="shared" si="4"/>
        <v>0</v>
      </c>
      <c r="V6" s="9">
        <f t="shared" si="5"/>
        <v>87666198</v>
      </c>
      <c r="W6" s="9">
        <f t="shared" si="6"/>
        <v>76562977</v>
      </c>
      <c r="X6" s="9">
        <f t="shared" si="7"/>
        <v>0</v>
      </c>
      <c r="Y6" s="9">
        <f t="shared" si="8"/>
        <v>164229175</v>
      </c>
      <c r="Z6" s="10">
        <f t="shared" si="9"/>
        <v>3.4818303745400194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99826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175415393</v>
      </c>
      <c r="F7" s="6">
        <f t="shared" si="1"/>
        <v>17844.691360000001</v>
      </c>
      <c r="G7" s="7">
        <f t="shared" si="2"/>
        <v>1.0172819531293927E-4</v>
      </c>
      <c r="H7" s="5">
        <v>2</v>
      </c>
      <c r="I7" s="5">
        <v>6</v>
      </c>
      <c r="J7" s="5">
        <v>33</v>
      </c>
      <c r="K7" s="12">
        <f>E7/60</f>
        <v>2923589.8833333333</v>
      </c>
      <c r="L7" s="4">
        <v>76601076</v>
      </c>
      <c r="M7" s="4">
        <v>9089.4567999999999</v>
      </c>
      <c r="N7" s="4">
        <v>98814317</v>
      </c>
      <c r="O7" s="4">
        <v>8755.2345600000008</v>
      </c>
      <c r="P7" s="2">
        <v>56799972</v>
      </c>
      <c r="Q7" s="13">
        <v>87666198</v>
      </c>
      <c r="T7" s="2">
        <f t="shared" si="3"/>
        <v>144466170</v>
      </c>
      <c r="U7" s="9">
        <f t="shared" si="4"/>
        <v>28399986</v>
      </c>
      <c r="V7" s="9">
        <f t="shared" si="5"/>
        <v>23466297</v>
      </c>
      <c r="W7" s="9">
        <f t="shared" si="6"/>
        <v>0</v>
      </c>
      <c r="X7" s="9">
        <f t="shared" si="7"/>
        <v>0</v>
      </c>
      <c r="Y7" s="9">
        <f t="shared" si="8"/>
        <v>51866283</v>
      </c>
      <c r="Z7" s="10">
        <f t="shared" si="9"/>
        <v>0.29567691929977891</v>
      </c>
      <c r="AA7" s="4">
        <f t="shared" si="10"/>
        <v>12261232.818640001</v>
      </c>
      <c r="AB7" s="4">
        <f t="shared" si="11"/>
        <v>35065233.908640005</v>
      </c>
      <c r="AC7" s="4">
        <f t="shared" si="12"/>
        <v>87689851.808640003</v>
      </c>
      <c r="AD7" s="4">
        <f t="shared" si="13"/>
        <v>175397548.30864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69395170</v>
      </c>
      <c r="F8" s="6">
        <f t="shared" si="1"/>
        <v>3620507.5</v>
      </c>
      <c r="G8" s="7">
        <f t="shared" si="2"/>
        <v>5.217232697895257E-2</v>
      </c>
      <c r="H8" s="5">
        <v>1</v>
      </c>
      <c r="I8" s="5">
        <v>8</v>
      </c>
      <c r="J8" s="5">
        <v>67</v>
      </c>
      <c r="K8" s="12">
        <v>0</v>
      </c>
      <c r="L8" s="4">
        <v>45769344</v>
      </c>
      <c r="M8" s="4">
        <v>2379133.0499999998</v>
      </c>
      <c r="N8" s="4">
        <v>23625826</v>
      </c>
      <c r="O8" s="4">
        <v>1241374.45</v>
      </c>
      <c r="P8" s="2">
        <v>54315813</v>
      </c>
      <c r="Q8" s="2">
        <v>23466297</v>
      </c>
      <c r="T8" s="2">
        <f t="shared" si="3"/>
        <v>77782110</v>
      </c>
      <c r="U8" s="9">
        <f t="shared" si="4"/>
        <v>27157906.5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27157906.5</v>
      </c>
      <c r="Z8" s="10">
        <f t="shared" si="9"/>
        <v>0.3913515378663962</v>
      </c>
      <c r="AA8" s="4">
        <f t="shared" si="10"/>
        <v>1237154.4000000004</v>
      </c>
      <c r="AB8" s="4">
        <f t="shared" si="11"/>
        <v>10258526.5</v>
      </c>
      <c r="AC8" s="4">
        <f t="shared" si="12"/>
        <v>31077077.5</v>
      </c>
      <c r="AD8" s="4">
        <f t="shared" si="13"/>
        <v>65774662.5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153236285</v>
      </c>
      <c r="F9" s="6">
        <f t="shared" si="1"/>
        <v>24698238.799999997</v>
      </c>
      <c r="G9" s="7">
        <f t="shared" si="2"/>
        <v>0.16117748351834552</v>
      </c>
      <c r="H9" s="5" t="s">
        <v>117</v>
      </c>
      <c r="I9" s="5">
        <v>11</v>
      </c>
      <c r="J9" s="5">
        <v>127</v>
      </c>
      <c r="K9" s="12">
        <f>E9/60</f>
        <v>2553938.0833333335</v>
      </c>
      <c r="L9" s="4">
        <v>65466751</v>
      </c>
      <c r="M9" s="4">
        <v>10579245.439999999</v>
      </c>
      <c r="N9" s="4">
        <v>87769534</v>
      </c>
      <c r="O9" s="4">
        <v>14118993.359999999</v>
      </c>
      <c r="Q9" s="2"/>
      <c r="R9" s="2">
        <v>67897953</v>
      </c>
      <c r="T9" s="2">
        <f t="shared" si="3"/>
        <v>67897953</v>
      </c>
      <c r="U9" s="9">
        <f t="shared" si="4"/>
        <v>0</v>
      </c>
      <c r="V9" s="9">
        <f t="shared" si="5"/>
        <v>76550855</v>
      </c>
      <c r="W9" s="9">
        <f t="shared" si="6"/>
        <v>67897953</v>
      </c>
      <c r="X9" s="9">
        <f t="shared" si="7"/>
        <v>0</v>
      </c>
      <c r="Y9" s="9">
        <f t="shared" si="8"/>
        <v>144448808</v>
      </c>
      <c r="Z9" s="10">
        <f t="shared" si="9"/>
        <v>0.94265407178201954</v>
      </c>
      <c r="AA9" s="4">
        <f t="shared" si="10"/>
        <v>0</v>
      </c>
      <c r="AB9" s="4">
        <f t="shared" si="11"/>
        <v>5949018.200000003</v>
      </c>
      <c r="AC9" s="4">
        <f t="shared" si="12"/>
        <v>51919903.700000003</v>
      </c>
      <c r="AD9" s="4">
        <f t="shared" si="13"/>
        <v>128538046.2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91465516</v>
      </c>
      <c r="F10" s="6">
        <f t="shared" si="1"/>
        <v>41185104.899999999</v>
      </c>
      <c r="G10" s="7">
        <f t="shared" si="2"/>
        <v>0.45028013508391512</v>
      </c>
      <c r="H10" s="5" t="s">
        <v>115</v>
      </c>
      <c r="I10" s="5">
        <v>12</v>
      </c>
      <c r="J10" s="5">
        <v>146</v>
      </c>
      <c r="K10" s="12">
        <v>0</v>
      </c>
      <c r="L10" s="4">
        <v>56855378</v>
      </c>
      <c r="M10" s="4">
        <v>25555166.399999999</v>
      </c>
      <c r="N10" s="4">
        <v>34610138</v>
      </c>
      <c r="O10" s="4">
        <v>15629938.5</v>
      </c>
      <c r="P10" s="2">
        <v>32116967</v>
      </c>
      <c r="Q10" s="13">
        <v>76550855</v>
      </c>
      <c r="S10" s="2">
        <v>34581065</v>
      </c>
      <c r="T10" s="2">
        <f t="shared" si="3"/>
        <v>143248887</v>
      </c>
      <c r="U10" s="9">
        <f t="shared" si="4"/>
        <v>16058483.5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16058483.5</v>
      </c>
      <c r="Z10" s="10">
        <f t="shared" si="9"/>
        <v>0.17556871925371306</v>
      </c>
      <c r="AA10" s="4">
        <f t="shared" si="10"/>
        <v>0</v>
      </c>
      <c r="AB10" s="4">
        <f t="shared" si="11"/>
        <v>0</v>
      </c>
      <c r="AC10" s="4">
        <f t="shared" si="12"/>
        <v>4547653.1000000015</v>
      </c>
      <c r="AD10" s="4">
        <f t="shared" si="13"/>
        <v>50280411.100000001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131000356</v>
      </c>
      <c r="F11" s="6">
        <f t="shared" si="1"/>
        <v>130950724</v>
      </c>
      <c r="G11" s="7">
        <f t="shared" si="2"/>
        <v>0.99962113080059112</v>
      </c>
      <c r="H11" s="5" t="s">
        <v>115</v>
      </c>
      <c r="I11" s="5">
        <v>14</v>
      </c>
      <c r="J11" s="5">
        <v>215</v>
      </c>
      <c r="K11" s="12">
        <v>0</v>
      </c>
      <c r="L11" s="4">
        <v>54405034</v>
      </c>
      <c r="M11" s="4">
        <v>54370122</v>
      </c>
      <c r="N11" s="4">
        <v>76595322</v>
      </c>
      <c r="O11" s="4">
        <v>76580602</v>
      </c>
      <c r="P11" s="2">
        <v>21102363</v>
      </c>
      <c r="Q11" s="2"/>
      <c r="R11" s="2">
        <v>90151891</v>
      </c>
      <c r="S11" s="2">
        <v>76551338</v>
      </c>
      <c r="T11" s="2">
        <f t="shared" si="3"/>
        <v>187805592</v>
      </c>
      <c r="U11" s="9">
        <f t="shared" si="4"/>
        <v>10551181.5</v>
      </c>
      <c r="V11" s="9">
        <f t="shared" si="5"/>
        <v>0</v>
      </c>
      <c r="W11" s="9">
        <f t="shared" si="6"/>
        <v>90151891</v>
      </c>
      <c r="X11" s="9">
        <f t="shared" si="7"/>
        <v>0</v>
      </c>
      <c r="Y11" s="9">
        <f t="shared" si="8"/>
        <v>100703072.5</v>
      </c>
      <c r="Z11" s="10">
        <f t="shared" si="9"/>
        <v>0.76872365522426522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49632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113689248</v>
      </c>
      <c r="F12" s="6">
        <f t="shared" si="1"/>
        <v>85522.521919999999</v>
      </c>
      <c r="G12" s="7">
        <f t="shared" si="2"/>
        <v>7.5224810986523546E-4</v>
      </c>
      <c r="H12" s="5">
        <v>3</v>
      </c>
      <c r="I12" s="5">
        <v>7</v>
      </c>
      <c r="J12" s="5">
        <v>57</v>
      </c>
      <c r="K12" s="12">
        <f>E12/60</f>
        <v>1894820.8</v>
      </c>
      <c r="L12" s="4">
        <v>67919673</v>
      </c>
      <c r="M12" s="4">
        <v>86388.209839999996</v>
      </c>
      <c r="N12" s="4">
        <v>45769575</v>
      </c>
      <c r="O12" s="4">
        <v>-865.68791999999985</v>
      </c>
      <c r="R12" s="2">
        <v>98765935</v>
      </c>
      <c r="S12" s="2">
        <v>45680681</v>
      </c>
      <c r="T12" s="2">
        <f t="shared" si="3"/>
        <v>144446616</v>
      </c>
      <c r="U12" s="9">
        <f t="shared" si="4"/>
        <v>0</v>
      </c>
      <c r="V12" s="9">
        <f t="shared" si="5"/>
        <v>65433230</v>
      </c>
      <c r="W12" s="9">
        <f t="shared" si="6"/>
        <v>98765935</v>
      </c>
      <c r="X12" s="9">
        <f t="shared" si="7"/>
        <v>0</v>
      </c>
      <c r="Y12" s="9">
        <f t="shared" si="8"/>
        <v>164199165</v>
      </c>
      <c r="Z12" s="10">
        <f t="shared" si="9"/>
        <v>1.4442805092703226</v>
      </c>
      <c r="AA12" s="4">
        <f t="shared" si="10"/>
        <v>7872724.8380800001</v>
      </c>
      <c r="AB12" s="4">
        <f t="shared" si="11"/>
        <v>22652327.078080002</v>
      </c>
      <c r="AC12" s="4">
        <f t="shared" si="12"/>
        <v>56759101.478079997</v>
      </c>
      <c r="AD12" s="4">
        <f t="shared" si="13"/>
        <v>113603725.47808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108764496</v>
      </c>
      <c r="F13" s="6">
        <f t="shared" si="1"/>
        <v>5515187.8000000007</v>
      </c>
      <c r="G13" s="7">
        <f t="shared" si="2"/>
        <v>5.0707611424963536E-2</v>
      </c>
      <c r="H13" s="5">
        <v>3</v>
      </c>
      <c r="I13" s="5">
        <v>6</v>
      </c>
      <c r="J13" s="5">
        <v>86</v>
      </c>
      <c r="K13" s="12">
        <f>E13/60</f>
        <v>1812741.6</v>
      </c>
      <c r="L13" s="4">
        <v>43250091</v>
      </c>
      <c r="M13" s="4">
        <v>2221413.35</v>
      </c>
      <c r="N13" s="4">
        <v>65514405</v>
      </c>
      <c r="O13" s="4">
        <v>3293774.45</v>
      </c>
      <c r="P13" s="2">
        <v>23466633</v>
      </c>
      <c r="Q13" s="13">
        <v>65433230</v>
      </c>
      <c r="S13" s="2">
        <v>65435678</v>
      </c>
      <c r="T13" s="2">
        <f t="shared" si="3"/>
        <v>154335541</v>
      </c>
      <c r="U13" s="9">
        <f t="shared" si="4"/>
        <v>11733316.5</v>
      </c>
      <c r="V13" s="9">
        <f t="shared" si="5"/>
        <v>78898782</v>
      </c>
      <c r="W13" s="9">
        <f t="shared" si="6"/>
        <v>0</v>
      </c>
      <c r="X13" s="9">
        <f t="shared" si="7"/>
        <v>0</v>
      </c>
      <c r="Y13" s="9">
        <f t="shared" si="8"/>
        <v>90632098.5</v>
      </c>
      <c r="Z13" s="10">
        <f t="shared" si="9"/>
        <v>0.83328753254186916</v>
      </c>
      <c r="AA13" s="4">
        <f t="shared" si="10"/>
        <v>2098326.92</v>
      </c>
      <c r="AB13" s="4">
        <f t="shared" si="11"/>
        <v>16237711.400000002</v>
      </c>
      <c r="AC13" s="4">
        <f t="shared" si="12"/>
        <v>48867060.200000003</v>
      </c>
      <c r="AD13" s="4">
        <f t="shared" si="13"/>
        <v>103249308.2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135864955</v>
      </c>
      <c r="F14" s="6">
        <f t="shared" si="1"/>
        <v>51796721.359999999</v>
      </c>
      <c r="G14" s="7">
        <f t="shared" si="2"/>
        <v>0.3812368050318789</v>
      </c>
      <c r="H14" s="5">
        <v>1</v>
      </c>
      <c r="I14" s="5">
        <v>11</v>
      </c>
      <c r="J14" s="5">
        <v>103</v>
      </c>
      <c r="K14" s="12">
        <f>E14/60</f>
        <v>2264415.9166666665</v>
      </c>
      <c r="L14" s="4">
        <v>78936253</v>
      </c>
      <c r="M14" s="4">
        <v>42680803.439999998</v>
      </c>
      <c r="N14" s="4">
        <v>56928702</v>
      </c>
      <c r="O14" s="4">
        <v>9115917.9199999999</v>
      </c>
      <c r="Q14" s="2">
        <v>78898782</v>
      </c>
      <c r="S14" s="2">
        <v>56793125</v>
      </c>
      <c r="T14" s="2">
        <f t="shared" si="3"/>
        <v>135691907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16135756.140000001</v>
      </c>
      <c r="AD14" s="4">
        <f t="shared" si="13"/>
        <v>84068233.640000001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86564380</v>
      </c>
      <c r="F15" s="6">
        <f t="shared" si="1"/>
        <v>39072783.299999997</v>
      </c>
      <c r="G15" s="7">
        <f t="shared" si="2"/>
        <v>0.45137253105723157</v>
      </c>
      <c r="H15" s="5" t="s">
        <v>116</v>
      </c>
      <c r="I15" s="5">
        <v>12</v>
      </c>
      <c r="J15" s="5">
        <v>157</v>
      </c>
      <c r="K15" s="12">
        <f>E15/60</f>
        <v>1442739.6666666667</v>
      </c>
      <c r="L15" s="4">
        <v>32181436</v>
      </c>
      <c r="M15" s="4">
        <v>14536324.199999999</v>
      </c>
      <c r="N15" s="4">
        <v>54382944</v>
      </c>
      <c r="O15" s="4">
        <v>24536459.100000001</v>
      </c>
      <c r="P15" s="2">
        <v>45688372</v>
      </c>
      <c r="Q15" s="2"/>
      <c r="S15" s="2">
        <v>54329620</v>
      </c>
      <c r="T15" s="2">
        <f t="shared" si="3"/>
        <v>100017992</v>
      </c>
      <c r="U15" s="9">
        <f t="shared" si="4"/>
        <v>22844186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22844186</v>
      </c>
      <c r="Z15" s="10">
        <f t="shared" si="9"/>
        <v>0.26389822234041299</v>
      </c>
      <c r="AA15" s="4">
        <f t="shared" si="10"/>
        <v>0</v>
      </c>
      <c r="AB15" s="4">
        <f t="shared" si="11"/>
        <v>0</v>
      </c>
      <c r="AC15" s="4">
        <f t="shared" si="12"/>
        <v>4209406.700000003</v>
      </c>
      <c r="AD15" s="4">
        <f t="shared" si="13"/>
        <v>47491596.700000003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157058307</v>
      </c>
      <c r="F16" s="6">
        <f t="shared" si="1"/>
        <v>156967745</v>
      </c>
      <c r="G16" s="7">
        <f t="shared" si="2"/>
        <v>0.99942338611863424</v>
      </c>
      <c r="H16" s="5" t="s">
        <v>115</v>
      </c>
      <c r="I16" s="5">
        <v>13</v>
      </c>
      <c r="J16" s="5">
        <v>204</v>
      </c>
      <c r="K16" s="12">
        <v>0</v>
      </c>
      <c r="L16" s="4">
        <v>89093062</v>
      </c>
      <c r="M16" s="4">
        <v>89006273</v>
      </c>
      <c r="N16" s="4">
        <v>67965245</v>
      </c>
      <c r="O16" s="4">
        <v>67961472</v>
      </c>
      <c r="R16" s="2">
        <v>12358323</v>
      </c>
      <c r="S16" s="2">
        <v>67883533</v>
      </c>
      <c r="T16" s="2">
        <f t="shared" si="3"/>
        <v>80241856</v>
      </c>
      <c r="U16" s="9">
        <f t="shared" si="4"/>
        <v>0</v>
      </c>
      <c r="V16" s="9">
        <f t="shared" si="5"/>
        <v>0</v>
      </c>
      <c r="W16" s="9">
        <f t="shared" si="6"/>
        <v>12358323</v>
      </c>
      <c r="X16" s="9">
        <f t="shared" si="7"/>
        <v>0</v>
      </c>
      <c r="Y16" s="9">
        <f t="shared" si="8"/>
        <v>12358323</v>
      </c>
      <c r="Z16" s="10">
        <f t="shared" si="9"/>
        <v>7.8686210465773065E-2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90562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64391349</v>
      </c>
      <c r="F17" s="6">
        <f t="shared" si="1"/>
        <v>66159.780159999995</v>
      </c>
      <c r="G17" s="7">
        <f t="shared" si="2"/>
        <v>1.0274638004555549E-3</v>
      </c>
      <c r="H17" s="5">
        <v>2</v>
      </c>
      <c r="I17" s="5">
        <v>6</v>
      </c>
      <c r="J17" s="5">
        <v>55</v>
      </c>
      <c r="K17" s="12">
        <f>E17/60</f>
        <v>1073189.1499999999</v>
      </c>
      <c r="L17" s="4">
        <v>21141888</v>
      </c>
      <c r="M17" s="4">
        <v>23448.9012</v>
      </c>
      <c r="N17" s="4">
        <v>43249461</v>
      </c>
      <c r="O17" s="4">
        <v>42710.878960000002</v>
      </c>
      <c r="P17" s="2">
        <v>12366811</v>
      </c>
      <c r="S17" s="2">
        <v>43200555</v>
      </c>
      <c r="T17" s="2">
        <f t="shared" si="3"/>
        <v>55567366</v>
      </c>
      <c r="U17" s="9">
        <f t="shared" si="4"/>
        <v>6183405.5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6183405.5</v>
      </c>
      <c r="Z17" s="10">
        <f t="shared" si="9"/>
        <v>9.6028513084886608E-2</v>
      </c>
      <c r="AA17" s="4">
        <f t="shared" si="10"/>
        <v>4441234.649840001</v>
      </c>
      <c r="AB17" s="4">
        <f t="shared" si="11"/>
        <v>12812110.01984</v>
      </c>
      <c r="AC17" s="4">
        <f t="shared" si="12"/>
        <v>32129514.719840001</v>
      </c>
      <c r="AD17" s="4">
        <f t="shared" si="13"/>
        <v>64325189.219839998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169161938</v>
      </c>
      <c r="F18" s="6">
        <f t="shared" si="1"/>
        <v>8603495.5</v>
      </c>
      <c r="G18" s="7">
        <f t="shared" si="2"/>
        <v>5.0859523139300991E-2</v>
      </c>
      <c r="H18" s="5">
        <v>1</v>
      </c>
      <c r="I18" s="5">
        <v>8</v>
      </c>
      <c r="J18" s="5">
        <v>98</v>
      </c>
      <c r="K18" s="12">
        <f>E18/60</f>
        <v>2819365.6333333333</v>
      </c>
      <c r="L18" s="4">
        <v>90225851</v>
      </c>
      <c r="M18" s="4">
        <v>4598630.8</v>
      </c>
      <c r="N18" s="4">
        <v>78936087</v>
      </c>
      <c r="O18" s="4">
        <v>4004864.7</v>
      </c>
      <c r="R18" s="2">
        <v>34582327</v>
      </c>
      <c r="S18" s="2">
        <v>78896409</v>
      </c>
      <c r="T18" s="2">
        <f t="shared" si="3"/>
        <v>113478736</v>
      </c>
      <c r="U18" s="9">
        <f t="shared" si="4"/>
        <v>0</v>
      </c>
      <c r="V18" s="9">
        <f t="shared" si="5"/>
        <v>0</v>
      </c>
      <c r="W18" s="9">
        <f t="shared" si="6"/>
        <v>34582327</v>
      </c>
      <c r="X18" s="9">
        <f t="shared" si="7"/>
        <v>0</v>
      </c>
      <c r="Y18" s="9">
        <f t="shared" si="8"/>
        <v>34582327</v>
      </c>
      <c r="Z18" s="10">
        <f t="shared" si="9"/>
        <v>0.20443326323206346</v>
      </c>
      <c r="AA18" s="4">
        <f t="shared" si="10"/>
        <v>3237840.160000002</v>
      </c>
      <c r="AB18" s="4">
        <f t="shared" si="11"/>
        <v>25228892.100000001</v>
      </c>
      <c r="AC18" s="4">
        <f t="shared" si="12"/>
        <v>75977473.5</v>
      </c>
      <c r="AD18" s="4">
        <f t="shared" si="13"/>
        <v>160558442.5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43168805</v>
      </c>
      <c r="F19" s="6">
        <f t="shared" si="1"/>
        <v>7015717.7999999998</v>
      </c>
      <c r="G19" s="7">
        <f t="shared" si="2"/>
        <v>0.16251823046757954</v>
      </c>
      <c r="H19" s="5" t="s">
        <v>117</v>
      </c>
      <c r="I19" s="5">
        <v>11</v>
      </c>
      <c r="J19" s="5">
        <v>119</v>
      </c>
      <c r="K19" s="12">
        <v>0</v>
      </c>
      <c r="L19" s="4">
        <v>11010273</v>
      </c>
      <c r="M19" s="4">
        <v>1805682.64</v>
      </c>
      <c r="N19" s="4">
        <v>32158532</v>
      </c>
      <c r="O19" s="4">
        <v>5210035.16</v>
      </c>
      <c r="P19" s="2">
        <v>76557675</v>
      </c>
      <c r="S19" s="2">
        <v>32112434</v>
      </c>
      <c r="T19" s="2">
        <f t="shared" si="3"/>
        <v>108670109</v>
      </c>
      <c r="U19" s="9">
        <f t="shared" si="4"/>
        <v>38278837.5</v>
      </c>
      <c r="V19" s="9">
        <f t="shared" si="5"/>
        <v>12359034</v>
      </c>
      <c r="W19" s="9">
        <f t="shared" si="6"/>
        <v>0</v>
      </c>
      <c r="X19" s="9">
        <f t="shared" si="7"/>
        <v>0</v>
      </c>
      <c r="Y19" s="9">
        <f t="shared" si="8"/>
        <v>50637871.5</v>
      </c>
      <c r="Z19" s="10">
        <f t="shared" si="9"/>
        <v>1.1730199967314361</v>
      </c>
      <c r="AA19" s="4">
        <f t="shared" si="10"/>
        <v>0</v>
      </c>
      <c r="AB19" s="4">
        <f t="shared" si="11"/>
        <v>1618043.2000000002</v>
      </c>
      <c r="AC19" s="4">
        <f t="shared" si="12"/>
        <v>14568684.699999999</v>
      </c>
      <c r="AD19" s="4">
        <f t="shared" si="13"/>
        <v>36153087.200000003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101573808</v>
      </c>
      <c r="F20" s="6">
        <f t="shared" si="1"/>
        <v>25753280.350000001</v>
      </c>
      <c r="G20" s="7">
        <f t="shared" si="2"/>
        <v>0.25354253086583112</v>
      </c>
      <c r="H20" s="5">
        <v>3</v>
      </c>
      <c r="I20" s="5">
        <v>11</v>
      </c>
      <c r="J20" s="5">
        <v>138</v>
      </c>
      <c r="K20" s="12">
        <v>0</v>
      </c>
      <c r="L20" s="4">
        <v>12449001</v>
      </c>
      <c r="M20" s="4">
        <v>5631411.1000000006</v>
      </c>
      <c r="N20" s="4">
        <v>89124807</v>
      </c>
      <c r="O20" s="4">
        <v>20121869.25</v>
      </c>
      <c r="Q20" s="13">
        <v>12359034</v>
      </c>
      <c r="S20" s="2">
        <v>89028236</v>
      </c>
      <c r="T20" s="2">
        <f t="shared" si="3"/>
        <v>101387270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25033623.649999999</v>
      </c>
      <c r="AD20" s="4">
        <f t="shared" si="13"/>
        <v>75820527.650000006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119964152</v>
      </c>
      <c r="F21" s="6">
        <f t="shared" si="1"/>
        <v>119961427</v>
      </c>
      <c r="G21" s="7">
        <f t="shared" si="2"/>
        <v>0.99997728488090343</v>
      </c>
      <c r="H21" s="5" t="s">
        <v>115</v>
      </c>
      <c r="I21" s="5">
        <v>12</v>
      </c>
      <c r="J21" s="5">
        <v>206</v>
      </c>
      <c r="K21" s="12">
        <v>0</v>
      </c>
      <c r="L21" s="4">
        <v>98796383</v>
      </c>
      <c r="M21" s="4">
        <v>98766058</v>
      </c>
      <c r="N21" s="4">
        <v>21167769</v>
      </c>
      <c r="O21" s="4">
        <v>21195369</v>
      </c>
      <c r="Q21" s="2"/>
      <c r="R21" s="2">
        <v>65432188</v>
      </c>
      <c r="S21" s="2">
        <v>21103125</v>
      </c>
      <c r="T21" s="2">
        <f t="shared" si="3"/>
        <v>86535313</v>
      </c>
      <c r="U21" s="9">
        <f t="shared" si="4"/>
        <v>0</v>
      </c>
      <c r="V21" s="9">
        <f t="shared" si="5"/>
        <v>0</v>
      </c>
      <c r="W21" s="9">
        <f t="shared" si="6"/>
        <v>65432188</v>
      </c>
      <c r="X21" s="9">
        <f t="shared" si="7"/>
        <v>0</v>
      </c>
      <c r="Y21" s="9">
        <f t="shared" si="8"/>
        <v>65432188</v>
      </c>
      <c r="Z21" s="10">
        <f t="shared" si="9"/>
        <v>0.54543117180539069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2725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113739076</v>
      </c>
      <c r="F22" s="6">
        <f t="shared" si="1"/>
        <v>151809.41960000002</v>
      </c>
      <c r="G22" s="7">
        <f t="shared" si="2"/>
        <v>1.3347164838933632E-3</v>
      </c>
      <c r="H22" s="5">
        <v>1</v>
      </c>
      <c r="I22" s="5">
        <v>4</v>
      </c>
      <c r="J22" s="5">
        <v>33</v>
      </c>
      <c r="K22" s="12">
        <f>E22/60</f>
        <v>1895651.2666666666</v>
      </c>
      <c r="L22" s="4">
        <v>23474537</v>
      </c>
      <c r="M22" s="4">
        <v>55176.543120000002</v>
      </c>
      <c r="N22" s="4">
        <v>90264539</v>
      </c>
      <c r="O22" s="4">
        <v>96632.876480000006</v>
      </c>
      <c r="P22" s="2">
        <v>56802489</v>
      </c>
      <c r="R22" s="2">
        <v>78920183</v>
      </c>
      <c r="S22" s="2">
        <v>90133939</v>
      </c>
      <c r="T22" s="2">
        <f t="shared" si="3"/>
        <v>225856611</v>
      </c>
      <c r="U22" s="9">
        <f t="shared" si="4"/>
        <v>28401244.5</v>
      </c>
      <c r="V22" s="9">
        <f t="shared" si="5"/>
        <v>0</v>
      </c>
      <c r="W22" s="9">
        <f t="shared" si="6"/>
        <v>78920183</v>
      </c>
      <c r="X22" s="9">
        <f t="shared" si="7"/>
        <v>0</v>
      </c>
      <c r="Y22" s="9">
        <f t="shared" si="8"/>
        <v>107321427.5</v>
      </c>
      <c r="Z22" s="10">
        <f t="shared" si="9"/>
        <v>0.94357569337032421</v>
      </c>
      <c r="AA22" s="4">
        <f t="shared" si="10"/>
        <v>7809925.9004000006</v>
      </c>
      <c r="AB22" s="4">
        <f t="shared" si="11"/>
        <v>22596005.780400004</v>
      </c>
      <c r="AC22" s="4">
        <f t="shared" si="12"/>
        <v>56717728.580399998</v>
      </c>
      <c r="AD22" s="4">
        <f t="shared" si="13"/>
        <v>113587266.5804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98884034</v>
      </c>
      <c r="F23" s="6">
        <f t="shared" si="1"/>
        <v>5022745.75</v>
      </c>
      <c r="G23" s="7">
        <f t="shared" si="2"/>
        <v>5.0794304670054219E-2</v>
      </c>
      <c r="H23" s="5">
        <v>1</v>
      </c>
      <c r="I23" s="5">
        <v>7</v>
      </c>
      <c r="J23" s="5">
        <v>81</v>
      </c>
      <c r="K23" s="12">
        <f>E23/60</f>
        <v>1648067.2333333334</v>
      </c>
      <c r="L23" s="4">
        <v>87733349</v>
      </c>
      <c r="M23" s="4">
        <v>4442494.05</v>
      </c>
      <c r="N23" s="4">
        <v>11150685</v>
      </c>
      <c r="O23" s="4">
        <v>580251.70000000007</v>
      </c>
      <c r="S23" s="2">
        <v>87644539</v>
      </c>
      <c r="T23" s="2">
        <f t="shared" si="3"/>
        <v>87644539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1899136.6300000008</v>
      </c>
      <c r="AB23" s="4">
        <f t="shared" si="11"/>
        <v>14754061.050000001</v>
      </c>
      <c r="AC23" s="4">
        <f t="shared" si="12"/>
        <v>44419271.25</v>
      </c>
      <c r="AD23" s="4">
        <f t="shared" si="13"/>
        <v>93861288.25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46994844</v>
      </c>
      <c r="F24" s="6">
        <f t="shared" si="1"/>
        <v>7628052.8800000008</v>
      </c>
      <c r="G24" s="7">
        <f t="shared" si="2"/>
        <v>0.16231680394555625</v>
      </c>
      <c r="H24" s="5">
        <v>3</v>
      </c>
      <c r="I24" s="5">
        <v>11</v>
      </c>
      <c r="J24" s="5">
        <v>105</v>
      </c>
      <c r="K24" s="12">
        <f>E24/60</f>
        <v>783247.4</v>
      </c>
      <c r="L24" s="4">
        <v>34576507</v>
      </c>
      <c r="M24" s="4">
        <v>5606703.4000000004</v>
      </c>
      <c r="N24" s="4">
        <v>12418337</v>
      </c>
      <c r="O24" s="4">
        <v>2021349.48</v>
      </c>
      <c r="S24" s="2">
        <v>12344836</v>
      </c>
      <c r="T24" s="2">
        <f t="shared" si="3"/>
        <v>12344836</v>
      </c>
      <c r="U24" s="9">
        <f t="shared" si="4"/>
        <v>0</v>
      </c>
      <c r="V24" s="9">
        <f t="shared" si="5"/>
        <v>87668515</v>
      </c>
      <c r="W24" s="9">
        <f t="shared" si="6"/>
        <v>0</v>
      </c>
      <c r="X24" s="9">
        <f t="shared" si="7"/>
        <v>0</v>
      </c>
      <c r="Y24" s="9">
        <f t="shared" si="8"/>
        <v>87668515</v>
      </c>
      <c r="Z24" s="10">
        <f t="shared" si="9"/>
        <v>1.8654922016551432</v>
      </c>
      <c r="AA24" s="4">
        <f t="shared" si="10"/>
        <v>0</v>
      </c>
      <c r="AB24" s="4">
        <f t="shared" si="11"/>
        <v>1770915.92</v>
      </c>
      <c r="AC24" s="4">
        <f t="shared" si="12"/>
        <v>15869369.119999999</v>
      </c>
      <c r="AD24" s="4">
        <f t="shared" si="13"/>
        <v>39366791.119999997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175470348</v>
      </c>
      <c r="F25" s="6">
        <f t="shared" si="1"/>
        <v>79018060.900000006</v>
      </c>
      <c r="G25" s="7">
        <f t="shared" si="2"/>
        <v>0.45032144633348542</v>
      </c>
      <c r="H25" s="5" t="s">
        <v>117</v>
      </c>
      <c r="I25" s="5">
        <v>10</v>
      </c>
      <c r="J25" s="5">
        <v>165</v>
      </c>
      <c r="K25" s="12">
        <f>E25/60</f>
        <v>2924505.8</v>
      </c>
      <c r="L25" s="4">
        <v>76594235</v>
      </c>
      <c r="M25" s="4">
        <v>34491204.5</v>
      </c>
      <c r="N25" s="4">
        <v>98876113</v>
      </c>
      <c r="O25" s="4">
        <v>44526856.399999999</v>
      </c>
      <c r="P25" s="2">
        <v>76546284</v>
      </c>
      <c r="Q25" s="13">
        <v>87668515</v>
      </c>
      <c r="S25" s="2">
        <v>98768885</v>
      </c>
      <c r="T25" s="2">
        <f t="shared" si="3"/>
        <v>262983684</v>
      </c>
      <c r="U25" s="9">
        <f t="shared" si="4"/>
        <v>38273142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38273142</v>
      </c>
      <c r="Z25" s="10">
        <f t="shared" si="9"/>
        <v>0.21811743372162229</v>
      </c>
      <c r="AA25" s="4">
        <f t="shared" si="10"/>
        <v>0</v>
      </c>
      <c r="AB25" s="4">
        <f t="shared" si="11"/>
        <v>0</v>
      </c>
      <c r="AC25" s="4">
        <f t="shared" si="12"/>
        <v>8717113.099999994</v>
      </c>
      <c r="AD25" s="4">
        <f t="shared" si="13"/>
        <v>96452287.099999994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69315924</v>
      </c>
      <c r="F26" s="6">
        <f t="shared" si="1"/>
        <v>69317916</v>
      </c>
      <c r="G26" s="7">
        <f t="shared" si="2"/>
        <v>1.0000287379852284</v>
      </c>
      <c r="H26" s="5" t="s">
        <v>115</v>
      </c>
      <c r="I26" s="5">
        <v>14</v>
      </c>
      <c r="J26" s="5">
        <v>213</v>
      </c>
      <c r="K26" s="12">
        <v>0</v>
      </c>
      <c r="L26" s="4">
        <v>45737196</v>
      </c>
      <c r="M26" s="4">
        <v>45756860</v>
      </c>
      <c r="N26" s="4">
        <v>23578728</v>
      </c>
      <c r="O26" s="4">
        <v>23561056</v>
      </c>
      <c r="P26" s="2">
        <v>45676225</v>
      </c>
      <c r="Q26" s="2"/>
      <c r="R26" s="2">
        <v>23481998</v>
      </c>
      <c r="S26" s="2">
        <v>23470704</v>
      </c>
      <c r="T26" s="2">
        <f t="shared" si="3"/>
        <v>92628927</v>
      </c>
      <c r="U26" s="9">
        <f t="shared" si="4"/>
        <v>22838112.5</v>
      </c>
      <c r="V26" s="9">
        <f t="shared" si="5"/>
        <v>0</v>
      </c>
      <c r="W26" s="9">
        <f t="shared" si="6"/>
        <v>23481998</v>
      </c>
      <c r="X26" s="9">
        <f t="shared" si="7"/>
        <v>0</v>
      </c>
      <c r="Y26" s="9">
        <f t="shared" si="8"/>
        <v>46320110.5</v>
      </c>
      <c r="Z26" s="10">
        <f t="shared" si="9"/>
        <v>0.66824631090541331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0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153255769</v>
      </c>
      <c r="F27" s="6">
        <f t="shared" si="1"/>
        <v>90541.914400000009</v>
      </c>
      <c r="G27" s="7">
        <f t="shared" si="2"/>
        <v>5.9078959957455178E-4</v>
      </c>
      <c r="H27" s="5">
        <v>1</v>
      </c>
      <c r="I27" s="5">
        <v>6</v>
      </c>
      <c r="J27" s="5">
        <v>36</v>
      </c>
      <c r="K27" s="12">
        <f>E27/60</f>
        <v>2554262.8166666669</v>
      </c>
      <c r="L27" s="4">
        <v>65439329</v>
      </c>
      <c r="M27" s="4">
        <v>47442.568720000003</v>
      </c>
      <c r="N27" s="4">
        <v>87816440</v>
      </c>
      <c r="O27" s="4">
        <v>43099.345679999999</v>
      </c>
      <c r="S27" s="2">
        <v>87657394</v>
      </c>
      <c r="T27" s="2">
        <f t="shared" si="3"/>
        <v>87657394</v>
      </c>
      <c r="U27" s="9">
        <f t="shared" si="4"/>
        <v>0</v>
      </c>
      <c r="V27" s="9">
        <f t="shared" si="5"/>
        <v>56790258</v>
      </c>
      <c r="W27" s="9">
        <f t="shared" si="6"/>
        <v>0</v>
      </c>
      <c r="X27" s="9">
        <f t="shared" si="7"/>
        <v>0</v>
      </c>
      <c r="Y27" s="9">
        <f t="shared" si="8"/>
        <v>56790258</v>
      </c>
      <c r="Z27" s="10">
        <f t="shared" si="9"/>
        <v>0.37055869655386348</v>
      </c>
      <c r="AA27" s="4">
        <f t="shared" si="10"/>
        <v>10637361.915600002</v>
      </c>
      <c r="AB27" s="4">
        <f t="shared" si="11"/>
        <v>30560611.885600001</v>
      </c>
      <c r="AC27" s="4">
        <f t="shared" si="12"/>
        <v>76537342.585600004</v>
      </c>
      <c r="AD27" s="4">
        <f t="shared" si="13"/>
        <v>153165227.08559999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91482316</v>
      </c>
      <c r="F28" s="6">
        <f t="shared" si="1"/>
        <v>4667990.0999999996</v>
      </c>
      <c r="G28" s="7">
        <f t="shared" si="2"/>
        <v>5.1026146955002752E-2</v>
      </c>
      <c r="H28" s="5">
        <v>1</v>
      </c>
      <c r="I28" s="5">
        <v>7</v>
      </c>
      <c r="J28" s="5">
        <v>86</v>
      </c>
      <c r="K28" s="12">
        <f>E28/60</f>
        <v>1524705.2666666666</v>
      </c>
      <c r="L28" s="4">
        <v>56853403</v>
      </c>
      <c r="M28" s="4">
        <v>2934375.6</v>
      </c>
      <c r="N28" s="4">
        <v>34628913</v>
      </c>
      <c r="O28" s="4">
        <v>1733614.5</v>
      </c>
      <c r="Q28" s="13">
        <v>56790258</v>
      </c>
      <c r="R28" s="2">
        <v>67893791</v>
      </c>
      <c r="S28" s="2">
        <v>34566428</v>
      </c>
      <c r="T28" s="2">
        <f t="shared" si="3"/>
        <v>159250477</v>
      </c>
      <c r="U28" s="9">
        <f t="shared" si="4"/>
        <v>0</v>
      </c>
      <c r="V28" s="9">
        <f t="shared" si="5"/>
        <v>0</v>
      </c>
      <c r="W28" s="9">
        <f t="shared" si="6"/>
        <v>67893791</v>
      </c>
      <c r="X28" s="9">
        <f t="shared" si="7"/>
        <v>0</v>
      </c>
      <c r="Y28" s="9">
        <f t="shared" si="8"/>
        <v>67893791</v>
      </c>
      <c r="Z28" s="10">
        <f t="shared" si="9"/>
        <v>0.74215207887828283</v>
      </c>
      <c r="AA28" s="4">
        <f t="shared" si="10"/>
        <v>1735772.0200000014</v>
      </c>
      <c r="AB28" s="4">
        <f t="shared" si="11"/>
        <v>13628473.1</v>
      </c>
      <c r="AC28" s="4">
        <f t="shared" si="12"/>
        <v>41073167.899999999</v>
      </c>
      <c r="AD28" s="4">
        <f t="shared" si="13"/>
        <v>86814325.900000006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130987614</v>
      </c>
      <c r="F29" s="6">
        <f t="shared" si="1"/>
        <v>21028430.280000001</v>
      </c>
      <c r="G29" s="7">
        <f t="shared" si="2"/>
        <v>0.16053754731344294</v>
      </c>
      <c r="H29" s="5" t="s">
        <v>115</v>
      </c>
      <c r="I29" s="5">
        <v>9</v>
      </c>
      <c r="J29" s="5">
        <v>116</v>
      </c>
      <c r="K29" s="12">
        <f>E29/60</f>
        <v>2183126.9</v>
      </c>
      <c r="L29" s="4">
        <v>54338254</v>
      </c>
      <c r="M29" s="4">
        <v>8705744.6799999997</v>
      </c>
      <c r="N29" s="4">
        <v>76649360</v>
      </c>
      <c r="O29" s="4">
        <v>12322685.6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5169092.5199999996</v>
      </c>
      <c r="AC29" s="4">
        <f t="shared" si="12"/>
        <v>44465376.719999999</v>
      </c>
      <c r="AD29" s="4">
        <f t="shared" si="13"/>
        <v>109959183.72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113742226</v>
      </c>
      <c r="F30" s="6">
        <f t="shared" si="1"/>
        <v>51169353.799999997</v>
      </c>
      <c r="G30" s="7">
        <f t="shared" si="2"/>
        <v>0.44987121845144823</v>
      </c>
      <c r="H30" s="5" t="s">
        <v>116</v>
      </c>
      <c r="I30" s="5">
        <v>11</v>
      </c>
      <c r="J30" s="5">
        <v>139</v>
      </c>
      <c r="K30" s="12">
        <f>E30/60</f>
        <v>1895703.7666666666</v>
      </c>
      <c r="L30" s="4">
        <v>67951196</v>
      </c>
      <c r="M30" s="4">
        <v>30571973.350000001</v>
      </c>
      <c r="N30" s="4">
        <v>45791030</v>
      </c>
      <c r="O30" s="4">
        <v>20597380.449999999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5701759.200000003</v>
      </c>
      <c r="AD30" s="4">
        <f t="shared" si="13"/>
        <v>62572872.200000003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108774830</v>
      </c>
      <c r="F31" s="6">
        <f t="shared" si="1"/>
        <v>108724558</v>
      </c>
      <c r="G31" s="7">
        <f t="shared" si="2"/>
        <v>0.99953783425816434</v>
      </c>
      <c r="H31" s="5" t="s">
        <v>116</v>
      </c>
      <c r="I31" s="5">
        <v>13</v>
      </c>
      <c r="J31" s="5">
        <v>211</v>
      </c>
      <c r="K31" s="12">
        <v>0</v>
      </c>
      <c r="L31" s="4">
        <v>43270183</v>
      </c>
      <c r="M31" s="4">
        <v>43298092</v>
      </c>
      <c r="N31" s="4">
        <v>65504647</v>
      </c>
      <c r="O31" s="4">
        <v>65426466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50272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135929418</v>
      </c>
      <c r="F32" s="6">
        <f t="shared" si="1"/>
        <v>61130.219680000002</v>
      </c>
      <c r="G32" s="7">
        <f t="shared" si="2"/>
        <v>4.4972030763789484E-4</v>
      </c>
      <c r="H32" s="5">
        <v>1</v>
      </c>
      <c r="I32" s="5">
        <v>7</v>
      </c>
      <c r="J32" s="5">
        <v>61</v>
      </c>
      <c r="K32" s="12">
        <f>E32/60</f>
        <v>2265490.2999999998</v>
      </c>
      <c r="L32" s="4">
        <v>78984950</v>
      </c>
      <c r="M32" s="4">
        <v>45697.098720000002</v>
      </c>
      <c r="N32" s="4">
        <v>56944468</v>
      </c>
      <c r="O32" s="4">
        <v>15433.12096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9453929.0403200015</v>
      </c>
      <c r="AB32" s="4">
        <f t="shared" si="11"/>
        <v>27124753.380320001</v>
      </c>
      <c r="AC32" s="4">
        <f t="shared" si="12"/>
        <v>67903578.780320004</v>
      </c>
      <c r="AD32" s="4">
        <f t="shared" si="13"/>
        <v>135868287.78031999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86638722</v>
      </c>
      <c r="F33" s="6">
        <f t="shared" si="1"/>
        <v>4460377.7</v>
      </c>
      <c r="G33" s="7">
        <f t="shared" si="2"/>
        <v>5.1482496475421233E-2</v>
      </c>
      <c r="H33" s="5">
        <v>2</v>
      </c>
      <c r="I33" s="5">
        <v>8</v>
      </c>
      <c r="J33" s="5">
        <v>104</v>
      </c>
      <c r="K33" s="12">
        <f>E33/60</f>
        <v>1443978.7</v>
      </c>
      <c r="L33" s="4">
        <v>32201766</v>
      </c>
      <c r="M33" s="4">
        <v>1650086.8</v>
      </c>
      <c r="N33" s="4">
        <v>54436956</v>
      </c>
      <c r="O33" s="4">
        <v>2810290.9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1604332.8400000008</v>
      </c>
      <c r="AB33" s="4">
        <f t="shared" si="11"/>
        <v>12867366.700000003</v>
      </c>
      <c r="AC33" s="4">
        <f t="shared" si="12"/>
        <v>38858983.299999997</v>
      </c>
      <c r="AD33" s="4">
        <f t="shared" si="13"/>
        <v>82178344.299999997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157152185</v>
      </c>
      <c r="F34" s="6">
        <f t="shared" ref="F34:F51" si="16">M34+O34</f>
        <v>25243157.879999999</v>
      </c>
      <c r="G34" s="7">
        <f t="shared" ref="G34:G51" si="17">F34/E34</f>
        <v>0.16062874264204471</v>
      </c>
      <c r="H34" s="5" t="s">
        <v>117</v>
      </c>
      <c r="I34" s="5">
        <v>11</v>
      </c>
      <c r="J34" s="5">
        <v>113</v>
      </c>
      <c r="K34" s="12">
        <f>E34/60</f>
        <v>2619203.0833333335</v>
      </c>
      <c r="L34" s="4">
        <v>89116133</v>
      </c>
      <c r="M34" s="4">
        <v>14310364.199999999</v>
      </c>
      <c r="N34" s="4">
        <v>68036052</v>
      </c>
      <c r="O34" s="4">
        <v>10932793.68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6187279.120000001</v>
      </c>
      <c r="AC34" s="4">
        <f t="shared" ref="AC34:AC51" si="27">IF(E34*$AC$1-F34&gt;0,E34*$AC$1-F34,0)</f>
        <v>53332934.620000005</v>
      </c>
      <c r="AD34" s="4">
        <f t="shared" ref="AD34:AD51" si="28">IF(E34*$AD$1-F34&gt;0,E34*$AD$1-F34,0)</f>
        <v>131909027.12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64468516</v>
      </c>
      <c r="F35" s="6">
        <f t="shared" si="16"/>
        <v>28954773.399999999</v>
      </c>
      <c r="G35" s="7">
        <f t="shared" si="17"/>
        <v>0.44913044686804948</v>
      </c>
      <c r="H35" s="5" t="s">
        <v>117</v>
      </c>
      <c r="I35" s="5">
        <v>12</v>
      </c>
      <c r="J35" s="5">
        <v>163</v>
      </c>
      <c r="K35" s="12">
        <f>E35/60</f>
        <v>1074475.2666666666</v>
      </c>
      <c r="L35" s="4">
        <v>21145579</v>
      </c>
      <c r="M35" s="4">
        <v>9517408.25</v>
      </c>
      <c r="N35" s="4">
        <v>43322937</v>
      </c>
      <c r="O35" s="4">
        <v>19437365.149999999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3279484.6000000015</v>
      </c>
      <c r="AD35" s="4">
        <f t="shared" si="28"/>
        <v>35513742.600000001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169271219</v>
      </c>
      <c r="F36" s="6">
        <f t="shared" si="16"/>
        <v>169163884</v>
      </c>
      <c r="G36" s="7">
        <f t="shared" si="17"/>
        <v>0.99936589929088893</v>
      </c>
      <c r="H36" s="5" t="s">
        <v>115</v>
      </c>
      <c r="I36" s="5">
        <v>13</v>
      </c>
      <c r="J36" s="5">
        <v>205</v>
      </c>
      <c r="K36" s="12">
        <v>0</v>
      </c>
      <c r="L36" s="4">
        <v>90209516</v>
      </c>
      <c r="M36" s="4">
        <v>90164137</v>
      </c>
      <c r="N36" s="4">
        <v>79061703</v>
      </c>
      <c r="O36" s="4">
        <v>78999747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10986065</v>
      </c>
      <c r="W36" s="9">
        <f t="shared" si="21"/>
        <v>0</v>
      </c>
      <c r="X36" s="9">
        <f t="shared" si="22"/>
        <v>0</v>
      </c>
      <c r="Y36" s="9">
        <f t="shared" si="23"/>
        <v>10986065</v>
      </c>
      <c r="Z36" s="10">
        <f t="shared" si="24"/>
        <v>6.4902143819263208E-2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107335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43287847</v>
      </c>
      <c r="F37" s="6">
        <f t="shared" si="16"/>
        <v>76146.8024</v>
      </c>
      <c r="G37" s="7">
        <f t="shared" si="17"/>
        <v>1.7590803811517815E-3</v>
      </c>
      <c r="H37" s="5">
        <v>1</v>
      </c>
      <c r="I37" s="5">
        <v>7</v>
      </c>
      <c r="J37" s="5">
        <v>50</v>
      </c>
      <c r="K37" s="12">
        <f>E37/60</f>
        <v>721464.1166666667</v>
      </c>
      <c r="L37" s="4">
        <v>11030875</v>
      </c>
      <c r="M37" s="4">
        <v>23314.012320000002</v>
      </c>
      <c r="N37" s="4">
        <v>32256972</v>
      </c>
      <c r="O37" s="4">
        <v>52832.790079999999</v>
      </c>
      <c r="P37" s="2">
        <v>10988686</v>
      </c>
      <c r="Q37" s="13">
        <v>10986065</v>
      </c>
      <c r="S37" s="2">
        <v>32119263</v>
      </c>
      <c r="T37" s="2">
        <f t="shared" si="18"/>
        <v>54094014</v>
      </c>
      <c r="U37" s="9">
        <f t="shared" si="19"/>
        <v>5494343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5494343</v>
      </c>
      <c r="Z37" s="10">
        <f t="shared" si="24"/>
        <v>0.12692576278972711</v>
      </c>
      <c r="AA37" s="4">
        <f t="shared" si="25"/>
        <v>2954002.4876000006</v>
      </c>
      <c r="AB37" s="4">
        <f t="shared" si="26"/>
        <v>8581422.5976</v>
      </c>
      <c r="AC37" s="4">
        <f t="shared" si="27"/>
        <v>21567776.6976</v>
      </c>
      <c r="AD37" s="4">
        <f t="shared" si="28"/>
        <v>43211700.1976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101434945</v>
      </c>
      <c r="F38" s="6">
        <f t="shared" si="16"/>
        <v>5146284.1500000004</v>
      </c>
      <c r="G38" s="7">
        <f t="shared" si="17"/>
        <v>5.0734824670137103E-2</v>
      </c>
      <c r="H38" s="5">
        <v>2</v>
      </c>
      <c r="I38" s="5">
        <v>8</v>
      </c>
      <c r="J38" s="5">
        <v>94</v>
      </c>
      <c r="K38" s="12">
        <f>E38/60</f>
        <v>1690582.4166666667</v>
      </c>
      <c r="L38" s="4">
        <v>12354610</v>
      </c>
      <c r="M38" s="4">
        <v>673008.9</v>
      </c>
      <c r="N38" s="4">
        <v>89080335</v>
      </c>
      <c r="O38" s="4">
        <v>4473275.25</v>
      </c>
      <c r="Q38" s="2"/>
      <c r="R38" s="2">
        <v>87650292</v>
      </c>
      <c r="S38" s="2">
        <v>89011300</v>
      </c>
      <c r="T38" s="2">
        <f t="shared" si="18"/>
        <v>176661592</v>
      </c>
      <c r="U38" s="9">
        <f t="shared" si="19"/>
        <v>0</v>
      </c>
      <c r="V38" s="9">
        <f t="shared" si="20"/>
        <v>23470363</v>
      </c>
      <c r="W38" s="9">
        <f t="shared" si="21"/>
        <v>87650292</v>
      </c>
      <c r="X38" s="9">
        <f t="shared" si="22"/>
        <v>0</v>
      </c>
      <c r="Y38" s="9">
        <f t="shared" si="23"/>
        <v>111120655</v>
      </c>
      <c r="Z38" s="10">
        <f t="shared" si="24"/>
        <v>1.0954869152834854</v>
      </c>
      <c r="AA38" s="4">
        <f t="shared" si="25"/>
        <v>1954162</v>
      </c>
      <c r="AB38" s="4">
        <f t="shared" si="26"/>
        <v>15140704.85</v>
      </c>
      <c r="AC38" s="4">
        <f t="shared" si="27"/>
        <v>45571188.350000001</v>
      </c>
      <c r="AD38" s="4">
        <f t="shared" si="28"/>
        <v>96288660.849999994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119975267</v>
      </c>
      <c r="F39" s="6">
        <f t="shared" si="16"/>
        <v>19271711.52</v>
      </c>
      <c r="G39" s="7">
        <f t="shared" si="17"/>
        <v>0.1606307033265448</v>
      </c>
      <c r="H39" s="5">
        <v>3</v>
      </c>
      <c r="I39" s="5">
        <v>9</v>
      </c>
      <c r="J39" s="5">
        <v>109</v>
      </c>
      <c r="K39" s="12">
        <f>E39/60</f>
        <v>1999587.7833333334</v>
      </c>
      <c r="L39" s="4">
        <v>98811362</v>
      </c>
      <c r="M39" s="4">
        <v>15807098.119999999</v>
      </c>
      <c r="N39" s="4">
        <v>21163905</v>
      </c>
      <c r="O39" s="4">
        <v>3464613.4</v>
      </c>
      <c r="Q39" s="13">
        <v>23470363</v>
      </c>
      <c r="S39" s="2">
        <v>21098406</v>
      </c>
      <c r="T39" s="2">
        <f t="shared" si="18"/>
        <v>44568769</v>
      </c>
      <c r="U39" s="9">
        <f t="shared" si="19"/>
        <v>0</v>
      </c>
      <c r="V39" s="9">
        <f t="shared" si="20"/>
        <v>98773405</v>
      </c>
      <c r="W39" s="9">
        <f t="shared" si="21"/>
        <v>0</v>
      </c>
      <c r="X39" s="9">
        <f t="shared" si="22"/>
        <v>0</v>
      </c>
      <c r="Y39" s="9">
        <f t="shared" si="23"/>
        <v>98773405</v>
      </c>
      <c r="Z39" s="10">
        <f t="shared" si="24"/>
        <v>0.8232813934892097</v>
      </c>
      <c r="AA39" s="4">
        <f t="shared" si="25"/>
        <v>0</v>
      </c>
      <c r="AB39" s="4">
        <f t="shared" si="26"/>
        <v>4723341.8800000027</v>
      </c>
      <c r="AC39" s="4">
        <f t="shared" si="27"/>
        <v>40715921.980000004</v>
      </c>
      <c r="AD39" s="4">
        <f t="shared" si="28"/>
        <v>100703555.48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113722999</v>
      </c>
      <c r="F40" s="6">
        <f t="shared" si="16"/>
        <v>51220368.25</v>
      </c>
      <c r="G40" s="7">
        <f t="shared" si="17"/>
        <v>0.45039586275771709</v>
      </c>
      <c r="H40" s="5" t="s">
        <v>115</v>
      </c>
      <c r="I40" s="5">
        <v>12</v>
      </c>
      <c r="J40" s="5">
        <v>170</v>
      </c>
      <c r="K40" s="12">
        <v>0</v>
      </c>
      <c r="L40" s="4">
        <v>23543681</v>
      </c>
      <c r="M40" s="4">
        <v>10613747.050000001</v>
      </c>
      <c r="N40" s="4">
        <v>90179318</v>
      </c>
      <c r="O40" s="4">
        <v>40606621.200000003</v>
      </c>
      <c r="Q40" s="2">
        <v>98773405</v>
      </c>
      <c r="R40" s="2">
        <v>23469661</v>
      </c>
      <c r="S40" s="2">
        <v>90118302</v>
      </c>
      <c r="T40" s="2">
        <f t="shared" si="18"/>
        <v>212361368</v>
      </c>
      <c r="U40" s="9">
        <f t="shared" si="19"/>
        <v>0</v>
      </c>
      <c r="V40" s="9">
        <f t="shared" si="20"/>
        <v>0</v>
      </c>
      <c r="W40" s="9">
        <f t="shared" si="21"/>
        <v>23469661</v>
      </c>
      <c r="X40" s="9">
        <f t="shared" si="22"/>
        <v>0</v>
      </c>
      <c r="Y40" s="9">
        <f t="shared" si="23"/>
        <v>23469661</v>
      </c>
      <c r="Z40" s="10">
        <f t="shared" si="24"/>
        <v>0.20637567779935173</v>
      </c>
      <c r="AA40" s="4">
        <f t="shared" si="25"/>
        <v>0</v>
      </c>
      <c r="AB40" s="4">
        <f t="shared" si="26"/>
        <v>0</v>
      </c>
      <c r="AC40" s="4">
        <f t="shared" si="27"/>
        <v>5641131.25</v>
      </c>
      <c r="AD40" s="4">
        <f t="shared" si="28"/>
        <v>62502630.75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98741426</v>
      </c>
      <c r="F41" s="6">
        <f t="shared" si="16"/>
        <v>98748597</v>
      </c>
      <c r="G41" s="7">
        <f t="shared" si="17"/>
        <v>1.0000726240271232</v>
      </c>
      <c r="H41" s="5" t="s">
        <v>116</v>
      </c>
      <c r="I41" s="5">
        <v>14</v>
      </c>
      <c r="J41" s="5">
        <v>208</v>
      </c>
      <c r="K41" s="12">
        <v>0</v>
      </c>
      <c r="L41" s="4">
        <v>87676092</v>
      </c>
      <c r="M41" s="4">
        <v>87716754</v>
      </c>
      <c r="N41" s="4">
        <v>11065334</v>
      </c>
      <c r="O41" s="4">
        <v>11031843</v>
      </c>
      <c r="P41" s="2">
        <v>12357518</v>
      </c>
      <c r="Q41" s="2"/>
      <c r="T41" s="2">
        <f t="shared" si="18"/>
        <v>12357518</v>
      </c>
      <c r="U41" s="9">
        <f t="shared" si="19"/>
        <v>6178759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6178759</v>
      </c>
      <c r="Z41" s="10">
        <f t="shared" si="24"/>
        <v>6.257514449912846E-2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0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46947898</v>
      </c>
      <c r="F42" s="6">
        <f t="shared" si="16"/>
        <v>77433.085439999995</v>
      </c>
      <c r="G42" s="7">
        <f t="shared" si="17"/>
        <v>1.6493408382202755E-3</v>
      </c>
      <c r="H42" s="5">
        <v>1</v>
      </c>
      <c r="I42" s="5">
        <v>5</v>
      </c>
      <c r="J42" s="5">
        <v>56</v>
      </c>
      <c r="K42" s="12">
        <f>E42/60</f>
        <v>782464.96666666667</v>
      </c>
      <c r="L42" s="4">
        <v>34572813</v>
      </c>
      <c r="M42" s="4">
        <v>28062.431199999999</v>
      </c>
      <c r="N42" s="4">
        <v>12375085</v>
      </c>
      <c r="O42" s="4">
        <v>49370.654240000003</v>
      </c>
      <c r="P42" s="2">
        <v>34570358</v>
      </c>
      <c r="R42" s="2">
        <v>65445107</v>
      </c>
      <c r="S42" s="2">
        <v>12353091</v>
      </c>
      <c r="T42" s="2">
        <f t="shared" si="18"/>
        <v>112368556</v>
      </c>
      <c r="U42" s="9">
        <f t="shared" si="19"/>
        <v>17285179</v>
      </c>
      <c r="V42" s="9">
        <f t="shared" si="20"/>
        <v>98781595</v>
      </c>
      <c r="W42" s="9">
        <f t="shared" si="21"/>
        <v>65445107</v>
      </c>
      <c r="X42" s="9">
        <f t="shared" si="22"/>
        <v>0</v>
      </c>
      <c r="Y42" s="9">
        <f t="shared" si="23"/>
        <v>181511881</v>
      </c>
      <c r="Z42" s="10">
        <f t="shared" si="24"/>
        <v>3.8662408485253161</v>
      </c>
      <c r="AA42" s="4">
        <f t="shared" si="25"/>
        <v>3208919.7745600003</v>
      </c>
      <c r="AB42" s="4">
        <f t="shared" si="26"/>
        <v>9312146.5145599991</v>
      </c>
      <c r="AC42" s="4">
        <f t="shared" si="27"/>
        <v>23396515.914560001</v>
      </c>
      <c r="AD42" s="4">
        <f t="shared" si="28"/>
        <v>46870464.914559998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175581216</v>
      </c>
      <c r="F43" s="6">
        <f t="shared" si="16"/>
        <v>8921895.1000000015</v>
      </c>
      <c r="G43" s="7">
        <f t="shared" si="17"/>
        <v>5.0813494195187721E-2</v>
      </c>
      <c r="H43" s="5">
        <v>2</v>
      </c>
      <c r="I43" s="5">
        <v>8</v>
      </c>
      <c r="J43" s="5">
        <v>105</v>
      </c>
      <c r="K43" s="12">
        <f>E43/60</f>
        <v>2926353.6</v>
      </c>
      <c r="L43" s="4">
        <v>76619182</v>
      </c>
      <c r="M43" s="4">
        <v>3918795.5</v>
      </c>
      <c r="N43" s="4">
        <v>98962034</v>
      </c>
      <c r="O43" s="4">
        <v>5003099.6000000006</v>
      </c>
      <c r="P43" s="2">
        <v>76543860</v>
      </c>
      <c r="Q43" s="13">
        <v>98781595</v>
      </c>
      <c r="T43" s="2">
        <f t="shared" si="18"/>
        <v>175325455</v>
      </c>
      <c r="U43" s="9">
        <f t="shared" si="19"/>
        <v>38271930</v>
      </c>
      <c r="V43" s="9">
        <f t="shared" si="20"/>
        <v>45680027</v>
      </c>
      <c r="W43" s="9">
        <f t="shared" si="21"/>
        <v>0</v>
      </c>
      <c r="X43" s="9">
        <f t="shared" si="22"/>
        <v>0</v>
      </c>
      <c r="Y43" s="9">
        <f t="shared" si="23"/>
        <v>83951957</v>
      </c>
      <c r="Z43" s="10">
        <f t="shared" si="24"/>
        <v>0.47813746203921953</v>
      </c>
      <c r="AA43" s="4">
        <f t="shared" si="25"/>
        <v>3368790.0199999996</v>
      </c>
      <c r="AB43" s="4">
        <f t="shared" si="26"/>
        <v>26194348.100000001</v>
      </c>
      <c r="AC43" s="4">
        <f t="shared" si="27"/>
        <v>78868712.900000006</v>
      </c>
      <c r="AD43" s="4">
        <f t="shared" si="28"/>
        <v>166659320.90000001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69383382</v>
      </c>
      <c r="F44" s="6">
        <f t="shared" si="16"/>
        <v>11119956.4</v>
      </c>
      <c r="G44" s="7">
        <f t="shared" si="17"/>
        <v>0.16026829594440928</v>
      </c>
      <c r="H44" s="5" t="s">
        <v>117</v>
      </c>
      <c r="I44" s="5">
        <v>11</v>
      </c>
      <c r="J44" s="5">
        <v>136</v>
      </c>
      <c r="K44" s="12">
        <f>E44/60</f>
        <v>1156389.7</v>
      </c>
      <c r="L44" s="4">
        <v>45733968</v>
      </c>
      <c r="M44" s="4">
        <v>7361194.1600000001</v>
      </c>
      <c r="N44" s="4">
        <v>23649414</v>
      </c>
      <c r="O44" s="4">
        <v>3758762.24</v>
      </c>
      <c r="P44" s="2">
        <v>45685421</v>
      </c>
      <c r="Q44" s="2">
        <v>45680027</v>
      </c>
      <c r="R44" s="2">
        <v>23457966</v>
      </c>
      <c r="T44" s="2">
        <f t="shared" si="18"/>
        <v>114823414</v>
      </c>
      <c r="U44" s="9">
        <f t="shared" si="19"/>
        <v>22842710.5</v>
      </c>
      <c r="V44" s="9">
        <f t="shared" si="20"/>
        <v>0</v>
      </c>
      <c r="W44" s="9">
        <f t="shared" si="21"/>
        <v>23457966</v>
      </c>
      <c r="X44" s="9">
        <f t="shared" si="22"/>
        <v>0</v>
      </c>
      <c r="Y44" s="9">
        <f t="shared" si="23"/>
        <v>46300676.5</v>
      </c>
      <c r="Z44" s="10">
        <f t="shared" si="24"/>
        <v>0.66731651247556656</v>
      </c>
      <c r="AA44" s="4">
        <f t="shared" si="25"/>
        <v>0</v>
      </c>
      <c r="AB44" s="4">
        <f t="shared" si="26"/>
        <v>2756720</v>
      </c>
      <c r="AC44" s="4">
        <f t="shared" si="27"/>
        <v>23571734.600000001</v>
      </c>
      <c r="AD44" s="4">
        <f t="shared" si="28"/>
        <v>58263425.600000001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153155173</v>
      </c>
      <c r="F45" s="6">
        <f t="shared" si="16"/>
        <v>68993923.5</v>
      </c>
      <c r="G45" s="7">
        <f t="shared" si="17"/>
        <v>0.45048379462834076</v>
      </c>
      <c r="H45" s="5" t="s">
        <v>117</v>
      </c>
      <c r="I45" s="5">
        <v>12</v>
      </c>
      <c r="J45" s="5">
        <v>152</v>
      </c>
      <c r="K45" s="12">
        <v>0</v>
      </c>
      <c r="L45" s="4">
        <v>65440185</v>
      </c>
      <c r="M45" s="4">
        <v>29471951.050000001</v>
      </c>
      <c r="N45" s="4">
        <v>87714988</v>
      </c>
      <c r="O45" s="4">
        <v>39521972.450000003</v>
      </c>
      <c r="P45" s="2">
        <v>65429200</v>
      </c>
      <c r="Q45" s="2"/>
      <c r="S45" s="2">
        <v>87659092</v>
      </c>
      <c r="T45" s="2">
        <f t="shared" si="18"/>
        <v>153088292</v>
      </c>
      <c r="U45" s="9">
        <f t="shared" si="19"/>
        <v>32714600</v>
      </c>
      <c r="V45" s="9">
        <f t="shared" si="20"/>
        <v>34570032</v>
      </c>
      <c r="W45" s="9">
        <f t="shared" si="21"/>
        <v>0</v>
      </c>
      <c r="X45" s="9">
        <f t="shared" si="22"/>
        <v>0</v>
      </c>
      <c r="Y45" s="9">
        <f t="shared" si="23"/>
        <v>67284632</v>
      </c>
      <c r="Z45" s="10">
        <f t="shared" si="24"/>
        <v>0.43932327378847336</v>
      </c>
      <c r="AA45" s="4">
        <f t="shared" si="25"/>
        <v>0</v>
      </c>
      <c r="AB45" s="4">
        <f t="shared" si="26"/>
        <v>0</v>
      </c>
      <c r="AC45" s="4">
        <f t="shared" si="27"/>
        <v>7583663</v>
      </c>
      <c r="AD45" s="4">
        <f t="shared" si="28"/>
        <v>84161249.5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91472163</v>
      </c>
      <c r="F46" s="6">
        <f t="shared" si="16"/>
        <v>91548674</v>
      </c>
      <c r="G46" s="7">
        <f t="shared" si="17"/>
        <v>1.0008364402621592</v>
      </c>
      <c r="H46" s="5" t="s">
        <v>115</v>
      </c>
      <c r="I46" s="5">
        <v>14</v>
      </c>
      <c r="J46" s="5">
        <v>229</v>
      </c>
      <c r="K46" s="12">
        <v>0</v>
      </c>
      <c r="L46" s="4">
        <v>56804748</v>
      </c>
      <c r="M46" s="4">
        <v>56878550</v>
      </c>
      <c r="N46" s="4">
        <v>34667415</v>
      </c>
      <c r="O46" s="4">
        <v>34670124</v>
      </c>
      <c r="P46" s="2">
        <v>56792872</v>
      </c>
      <c r="Q46" s="13">
        <v>34570032</v>
      </c>
      <c r="T46" s="2">
        <f t="shared" si="18"/>
        <v>91362904</v>
      </c>
      <c r="U46" s="9">
        <f t="shared" si="19"/>
        <v>28396436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28396436</v>
      </c>
      <c r="Z46" s="10">
        <f t="shared" si="24"/>
        <v>0.31043800724379939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131000865</v>
      </c>
      <c r="F47" s="6">
        <f t="shared" si="16"/>
        <v>160489.14464000001</v>
      </c>
      <c r="G47" s="7">
        <f t="shared" si="17"/>
        <v>1.2250998849511416E-3</v>
      </c>
      <c r="H47" s="5">
        <v>2</v>
      </c>
      <c r="I47" s="5">
        <v>5</v>
      </c>
      <c r="J47" s="5">
        <v>69</v>
      </c>
      <c r="K47" s="12">
        <f>E47/60</f>
        <v>2183347.75</v>
      </c>
      <c r="L47" s="4">
        <v>54426219</v>
      </c>
      <c r="M47" s="4">
        <v>87392.687839999999</v>
      </c>
      <c r="N47" s="4">
        <v>76574646</v>
      </c>
      <c r="O47" s="4">
        <v>73096.4568</v>
      </c>
      <c r="Q47" s="2"/>
      <c r="R47" s="2">
        <v>54328162</v>
      </c>
      <c r="S47" s="2">
        <v>76537280</v>
      </c>
      <c r="T47" s="2">
        <f t="shared" si="18"/>
        <v>130865442</v>
      </c>
      <c r="U47" s="9">
        <f t="shared" si="19"/>
        <v>0</v>
      </c>
      <c r="V47" s="9">
        <f t="shared" si="20"/>
        <v>67897580</v>
      </c>
      <c r="W47" s="9">
        <f t="shared" si="21"/>
        <v>54328162</v>
      </c>
      <c r="X47" s="9">
        <f t="shared" si="22"/>
        <v>0</v>
      </c>
      <c r="Y47" s="9">
        <f t="shared" si="23"/>
        <v>122225742</v>
      </c>
      <c r="Z47" s="10">
        <f t="shared" si="24"/>
        <v>0.9330147705513242</v>
      </c>
      <c r="AA47" s="4">
        <f t="shared" si="25"/>
        <v>9009571.4053600002</v>
      </c>
      <c r="AB47" s="4">
        <f t="shared" si="26"/>
        <v>26039683.855360001</v>
      </c>
      <c r="AC47" s="4">
        <f t="shared" si="27"/>
        <v>65339943.355360001</v>
      </c>
      <c r="AD47" s="4">
        <f t="shared" si="28"/>
        <v>130840375.85536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113679579</v>
      </c>
      <c r="F48" s="6">
        <f t="shared" si="16"/>
        <v>5777067.1999999993</v>
      </c>
      <c r="G48" s="7">
        <f t="shared" si="17"/>
        <v>5.0818865189498977E-2</v>
      </c>
      <c r="H48" s="5">
        <v>1</v>
      </c>
      <c r="I48" s="5">
        <v>8</v>
      </c>
      <c r="J48" s="5">
        <v>109</v>
      </c>
      <c r="K48" s="12">
        <f>E48/60</f>
        <v>1894659.65</v>
      </c>
      <c r="L48" s="4">
        <v>67920156</v>
      </c>
      <c r="M48" s="4">
        <v>3399174.15</v>
      </c>
      <c r="N48" s="4">
        <v>45759423</v>
      </c>
      <c r="O48" s="4">
        <v>2377893.0499999998</v>
      </c>
      <c r="Q48" s="13">
        <v>67897580</v>
      </c>
      <c r="S48" s="2">
        <v>45686368</v>
      </c>
      <c r="T48" s="2">
        <f t="shared" si="18"/>
        <v>113583948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2180503.3300000019</v>
      </c>
      <c r="AB48" s="4">
        <f t="shared" si="26"/>
        <v>16958848.600000001</v>
      </c>
      <c r="AC48" s="4">
        <f t="shared" si="27"/>
        <v>51062722.299999997</v>
      </c>
      <c r="AD48" s="4">
        <f t="shared" si="28"/>
        <v>107902511.8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108748032</v>
      </c>
      <c r="F49" s="6">
        <f t="shared" si="16"/>
        <v>17555316.359999999</v>
      </c>
      <c r="G49" s="7">
        <f t="shared" si="17"/>
        <v>0.16143111776036553</v>
      </c>
      <c r="H49" s="5">
        <v>3</v>
      </c>
      <c r="I49" s="5">
        <v>10</v>
      </c>
      <c r="J49" s="5">
        <v>118</v>
      </c>
      <c r="K49" s="12">
        <f>E49/60</f>
        <v>1812467.2</v>
      </c>
      <c r="L49" s="4">
        <v>43226271</v>
      </c>
      <c r="M49" s="4">
        <v>7002785.9199999999</v>
      </c>
      <c r="N49" s="4">
        <v>65521761</v>
      </c>
      <c r="O49" s="4">
        <v>10552530.439999999</v>
      </c>
      <c r="P49" s="2">
        <v>43218867</v>
      </c>
      <c r="Q49" s="2"/>
      <c r="R49" s="2">
        <v>65432641</v>
      </c>
      <c r="T49" s="2">
        <f t="shared" si="18"/>
        <v>108651508</v>
      </c>
      <c r="U49" s="9">
        <f t="shared" si="19"/>
        <v>21609433.5</v>
      </c>
      <c r="V49" s="9">
        <f t="shared" si="20"/>
        <v>0</v>
      </c>
      <c r="W49" s="9">
        <f t="shared" si="21"/>
        <v>65432641</v>
      </c>
      <c r="X49" s="9">
        <f t="shared" si="22"/>
        <v>0</v>
      </c>
      <c r="Y49" s="9">
        <f t="shared" si="23"/>
        <v>87042074.5</v>
      </c>
      <c r="Z49" s="10">
        <f t="shared" si="24"/>
        <v>0.80040137645893217</v>
      </c>
      <c r="AA49" s="4">
        <f t="shared" si="25"/>
        <v>0</v>
      </c>
      <c r="AB49" s="4">
        <f t="shared" si="26"/>
        <v>4194290.0400000028</v>
      </c>
      <c r="AC49" s="4">
        <f t="shared" si="27"/>
        <v>36818699.640000001</v>
      </c>
      <c r="AD49" s="4">
        <f t="shared" si="28"/>
        <v>91192715.640000001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135927922</v>
      </c>
      <c r="F50" s="6">
        <f t="shared" si="16"/>
        <v>61169081.699999996</v>
      </c>
      <c r="G50" s="7">
        <f t="shared" si="17"/>
        <v>0.4500111588552056</v>
      </c>
      <c r="H50" s="5" t="s">
        <v>116</v>
      </c>
      <c r="I50" s="5">
        <v>12</v>
      </c>
      <c r="J50" s="5">
        <v>145</v>
      </c>
      <c r="K50" s="12">
        <v>0</v>
      </c>
      <c r="L50" s="4">
        <v>78987991</v>
      </c>
      <c r="M50" s="4">
        <v>35604817.299999997</v>
      </c>
      <c r="N50" s="4">
        <v>56939931</v>
      </c>
      <c r="O50" s="4">
        <v>25564264.399999999</v>
      </c>
      <c r="R50" s="2">
        <v>78910280</v>
      </c>
      <c r="S50" s="2">
        <v>56805490</v>
      </c>
      <c r="T50" s="2">
        <f t="shared" si="18"/>
        <v>135715770</v>
      </c>
      <c r="U50" s="9">
        <f t="shared" si="19"/>
        <v>0</v>
      </c>
      <c r="V50" s="9">
        <f t="shared" si="20"/>
        <v>54322691</v>
      </c>
      <c r="W50" s="9">
        <f t="shared" si="21"/>
        <v>78910280</v>
      </c>
      <c r="X50" s="9">
        <f t="shared" si="22"/>
        <v>0</v>
      </c>
      <c r="Y50" s="9">
        <f t="shared" si="23"/>
        <v>133232971</v>
      </c>
      <c r="Z50" s="10">
        <f t="shared" si="24"/>
        <v>0.98017367616345963</v>
      </c>
      <c r="AA50" s="4">
        <f t="shared" si="25"/>
        <v>0</v>
      </c>
      <c r="AB50" s="4">
        <f t="shared" si="26"/>
        <v>0</v>
      </c>
      <c r="AC50" s="4">
        <f t="shared" si="27"/>
        <v>6794879.3000000045</v>
      </c>
      <c r="AD50" s="4">
        <f t="shared" si="28"/>
        <v>74758840.300000012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86597274</v>
      </c>
      <c r="F51" s="6">
        <f t="shared" si="16"/>
        <v>86572848</v>
      </c>
      <c r="G51" s="7">
        <f t="shared" si="17"/>
        <v>0.9997179356939111</v>
      </c>
      <c r="H51" s="5" t="s">
        <v>115</v>
      </c>
      <c r="I51" s="5">
        <v>12</v>
      </c>
      <c r="J51" s="5">
        <v>225</v>
      </c>
      <c r="K51" s="12">
        <v>0</v>
      </c>
      <c r="L51" s="4">
        <v>32150760</v>
      </c>
      <c r="M51" s="4">
        <v>32210314</v>
      </c>
      <c r="N51" s="4">
        <v>54446514</v>
      </c>
      <c r="O51" s="4">
        <v>54362534</v>
      </c>
      <c r="P51" s="2">
        <v>32120117</v>
      </c>
      <c r="Q51" s="13">
        <v>54322691</v>
      </c>
      <c r="T51" s="2">
        <f t="shared" si="18"/>
        <v>86442808</v>
      </c>
      <c r="U51" s="9">
        <f t="shared" si="19"/>
        <v>16060058.5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16060058.5</v>
      </c>
      <c r="Z51" s="10">
        <f t="shared" si="24"/>
        <v>0.18545685976212137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24426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42"/>
  <sheetViews>
    <sheetView workbookViewId="0">
      <selection activeCell="A43" sqref="A43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1:7">
      <c r="A2" t="s">
        <v>93</v>
      </c>
      <c r="B2" s="23" t="s">
        <v>118</v>
      </c>
      <c r="C2" s="23" t="s">
        <v>119</v>
      </c>
      <c r="D2" s="24" t="s">
        <v>120</v>
      </c>
      <c r="E2" s="24" t="s">
        <v>121</v>
      </c>
      <c r="F2" s="25" t="s">
        <v>122</v>
      </c>
      <c r="G2" s="24" t="s">
        <v>123</v>
      </c>
    </row>
    <row r="3" spans="1:7" ht="41.25" customHeight="1">
      <c r="A3" t="s">
        <v>114</v>
      </c>
      <c r="B3" s="26" t="s">
        <v>124</v>
      </c>
      <c r="C3" s="27">
        <v>26957145.600000001</v>
      </c>
      <c r="D3" s="24">
        <v>2024</v>
      </c>
      <c r="E3" s="24" t="s">
        <v>125</v>
      </c>
      <c r="F3" s="28">
        <f t="shared" ref="F3:F42" ca="1" si="0">(C3*0.2) + RANDBETWEEN(0, 25000)</f>
        <v>5405876.120000001</v>
      </c>
      <c r="G3" s="27">
        <f t="shared" ref="G3:G42" ca="1" si="1">C3-F3</f>
        <v>21551269.48</v>
      </c>
    </row>
    <row r="4" spans="1:7">
      <c r="A4" t="s">
        <v>114</v>
      </c>
      <c r="B4" s="26" t="s">
        <v>126</v>
      </c>
      <c r="C4" s="27">
        <v>40426848</v>
      </c>
      <c r="D4" s="24">
        <v>2023</v>
      </c>
      <c r="E4" s="24" t="s">
        <v>125</v>
      </c>
      <c r="F4" s="28">
        <f t="shared" ca="1" si="0"/>
        <v>8107864.6000000006</v>
      </c>
      <c r="G4" s="27">
        <f t="shared" ca="1" si="1"/>
        <v>32318983.399999999</v>
      </c>
    </row>
    <row r="5" spans="1:7">
      <c r="A5" t="s">
        <v>114</v>
      </c>
      <c r="B5" s="26" t="s">
        <v>127</v>
      </c>
      <c r="C5" s="27">
        <v>53896550.399999999</v>
      </c>
      <c r="D5" s="24">
        <v>2022</v>
      </c>
      <c r="E5" s="24" t="s">
        <v>125</v>
      </c>
      <c r="F5" s="28">
        <f t="shared" ca="1" si="0"/>
        <v>10783763.08</v>
      </c>
      <c r="G5" s="27">
        <f t="shared" ca="1" si="1"/>
        <v>43112787.32</v>
      </c>
    </row>
    <row r="6" spans="1:7" ht="30" customHeight="1">
      <c r="A6" t="s">
        <v>114</v>
      </c>
      <c r="B6" s="26" t="s">
        <v>128</v>
      </c>
      <c r="C6" s="27">
        <v>67366252.799999997</v>
      </c>
      <c r="D6" s="24">
        <v>2019</v>
      </c>
      <c r="E6" s="24" t="s">
        <v>125</v>
      </c>
      <c r="F6" s="28">
        <f t="shared" ca="1" si="0"/>
        <v>13496567.560000001</v>
      </c>
      <c r="G6" s="27">
        <f t="shared" ca="1" si="1"/>
        <v>53869685.239999995</v>
      </c>
    </row>
    <row r="7" spans="1:7" ht="30" customHeight="1">
      <c r="A7" t="s">
        <v>114</v>
      </c>
      <c r="B7" s="26" t="s">
        <v>129</v>
      </c>
      <c r="C7" s="27">
        <v>80835955.199999988</v>
      </c>
      <c r="D7" s="24">
        <v>2024</v>
      </c>
      <c r="E7" s="24" t="s">
        <v>125</v>
      </c>
      <c r="F7" s="28">
        <f t="shared" ca="1" si="0"/>
        <v>16189671.039999999</v>
      </c>
      <c r="G7" s="27">
        <f t="shared" ca="1" si="1"/>
        <v>64646284.159999989</v>
      </c>
    </row>
    <row r="8" spans="1:7">
      <c r="A8" t="s">
        <v>114</v>
      </c>
      <c r="B8" s="26" t="s">
        <v>130</v>
      </c>
      <c r="C8" s="27">
        <v>94305657.600000009</v>
      </c>
      <c r="D8" s="24">
        <v>2023</v>
      </c>
      <c r="E8" s="24" t="s">
        <v>125</v>
      </c>
      <c r="F8" s="28">
        <f t="shared" ca="1" si="0"/>
        <v>18883136.520000003</v>
      </c>
      <c r="G8" s="27">
        <f t="shared" ca="1" si="1"/>
        <v>75422521.080000013</v>
      </c>
    </row>
    <row r="9" spans="1:7" ht="30" customHeight="1">
      <c r="A9" t="s">
        <v>114</v>
      </c>
      <c r="B9" s="26" t="s">
        <v>131</v>
      </c>
      <c r="C9" s="27">
        <v>107760576</v>
      </c>
      <c r="D9" s="24">
        <v>2022</v>
      </c>
      <c r="E9" s="24" t="s">
        <v>125</v>
      </c>
      <c r="F9" s="28">
        <f t="shared" ca="1" si="0"/>
        <v>21574886.200000003</v>
      </c>
      <c r="G9" s="27">
        <f t="shared" ca="1" si="1"/>
        <v>86185689.799999997</v>
      </c>
    </row>
    <row r="10" spans="1:7">
      <c r="A10" t="s">
        <v>114</v>
      </c>
      <c r="B10" s="26" t="s">
        <v>132</v>
      </c>
      <c r="C10" s="27">
        <v>121082438.40000001</v>
      </c>
      <c r="D10" s="24">
        <v>2019</v>
      </c>
      <c r="E10" s="24" t="s">
        <v>125</v>
      </c>
      <c r="F10" s="28">
        <f t="shared" ca="1" si="0"/>
        <v>24220614.680000003</v>
      </c>
      <c r="G10" s="27">
        <f t="shared" ca="1" si="1"/>
        <v>96861823.719999999</v>
      </c>
    </row>
    <row r="11" spans="1:7" ht="30" customHeight="1">
      <c r="A11" t="s">
        <v>114</v>
      </c>
      <c r="B11" s="26" t="s">
        <v>133</v>
      </c>
      <c r="C11" s="27">
        <v>133073740.8</v>
      </c>
      <c r="D11" s="24">
        <v>2024</v>
      </c>
      <c r="E11" s="24" t="s">
        <v>125</v>
      </c>
      <c r="F11" s="28">
        <f t="shared" ca="1" si="0"/>
        <v>26615725.16</v>
      </c>
      <c r="G11" s="27">
        <f t="shared" ca="1" si="1"/>
        <v>106458015.64</v>
      </c>
    </row>
    <row r="12" spans="1:7">
      <c r="A12" t="s">
        <v>114</v>
      </c>
      <c r="B12" s="26" t="s">
        <v>134</v>
      </c>
      <c r="C12" s="27">
        <v>146543443.19999999</v>
      </c>
      <c r="D12" s="24">
        <v>2023</v>
      </c>
      <c r="E12" s="24" t="s">
        <v>125</v>
      </c>
      <c r="F12" s="28">
        <f t="shared" ca="1" si="0"/>
        <v>29311548.640000001</v>
      </c>
      <c r="G12" s="27">
        <f t="shared" ca="1" si="1"/>
        <v>117231894.55999999</v>
      </c>
    </row>
    <row r="13" spans="1:7">
      <c r="A13" t="s">
        <v>114</v>
      </c>
      <c r="B13" s="26" t="s">
        <v>135</v>
      </c>
      <c r="C13" s="27">
        <v>16608345.6</v>
      </c>
      <c r="D13" s="24">
        <v>2022</v>
      </c>
      <c r="E13" s="24" t="s">
        <v>125</v>
      </c>
      <c r="F13" s="28">
        <f t="shared" ca="1" si="0"/>
        <v>3336387.12</v>
      </c>
      <c r="G13" s="27">
        <f t="shared" ca="1" si="1"/>
        <v>13271958.48</v>
      </c>
    </row>
    <row r="14" spans="1:7">
      <c r="A14" t="s">
        <v>114</v>
      </c>
      <c r="B14" s="26" t="s">
        <v>136</v>
      </c>
      <c r="C14" s="27">
        <v>33034848</v>
      </c>
      <c r="D14" s="24">
        <v>2019</v>
      </c>
      <c r="E14" s="24" t="s">
        <v>125</v>
      </c>
      <c r="F14" s="28">
        <f t="shared" ca="1" si="0"/>
        <v>6626799.6000000006</v>
      </c>
      <c r="G14" s="27">
        <f t="shared" ca="1" si="1"/>
        <v>26408048.399999999</v>
      </c>
    </row>
    <row r="15" spans="1:7" ht="30" customHeight="1">
      <c r="A15" t="s">
        <v>114</v>
      </c>
      <c r="B15" s="26" t="s">
        <v>137</v>
      </c>
      <c r="C15" s="27">
        <v>49461350.399999999</v>
      </c>
      <c r="D15" s="24">
        <v>2020</v>
      </c>
      <c r="E15" s="24" t="s">
        <v>125</v>
      </c>
      <c r="F15" s="28">
        <f t="shared" ca="1" si="0"/>
        <v>9897139.0800000001</v>
      </c>
      <c r="G15" s="27">
        <f t="shared" ca="1" si="1"/>
        <v>39564211.32</v>
      </c>
    </row>
    <row r="16" spans="1:7">
      <c r="A16" t="s">
        <v>114</v>
      </c>
      <c r="B16" s="26" t="s">
        <v>138</v>
      </c>
      <c r="C16" s="27">
        <v>65887852.799999997</v>
      </c>
      <c r="D16" s="24">
        <v>2020</v>
      </c>
      <c r="E16" s="24" t="s">
        <v>125</v>
      </c>
      <c r="F16" s="28">
        <f t="shared" ca="1" si="0"/>
        <v>13180244.560000001</v>
      </c>
      <c r="G16" s="27">
        <f t="shared" ca="1" si="1"/>
        <v>52707608.239999995</v>
      </c>
    </row>
    <row r="17" spans="1:7">
      <c r="A17" t="s">
        <v>114</v>
      </c>
      <c r="B17" s="26" t="s">
        <v>139</v>
      </c>
      <c r="C17" s="27">
        <v>82314355.199999988</v>
      </c>
      <c r="D17" s="24">
        <v>2020</v>
      </c>
      <c r="E17" s="24" t="s">
        <v>125</v>
      </c>
      <c r="F17" s="28">
        <f t="shared" ca="1" si="0"/>
        <v>16478856.039999999</v>
      </c>
      <c r="G17" s="27">
        <f t="shared" ca="1" si="1"/>
        <v>65835499.159999989</v>
      </c>
    </row>
    <row r="18" spans="1:7">
      <c r="A18" t="s">
        <v>114</v>
      </c>
      <c r="B18" s="26" t="s">
        <v>140</v>
      </c>
      <c r="C18" s="27">
        <v>98740857.600000009</v>
      </c>
      <c r="D18" s="24">
        <v>2020</v>
      </c>
      <c r="E18" s="24" t="s">
        <v>141</v>
      </c>
      <c r="F18" s="28">
        <f t="shared" ca="1" si="0"/>
        <v>19757023.520000003</v>
      </c>
      <c r="G18" s="27">
        <f t="shared" ca="1" si="1"/>
        <v>78983834.080000013</v>
      </c>
    </row>
    <row r="19" spans="1:7" ht="30" customHeight="1">
      <c r="A19" t="s">
        <v>114</v>
      </c>
      <c r="B19" s="26" t="s">
        <v>142</v>
      </c>
      <c r="C19" s="27">
        <v>115152576</v>
      </c>
      <c r="D19" s="24">
        <v>2020</v>
      </c>
      <c r="E19" s="24" t="s">
        <v>125</v>
      </c>
      <c r="F19" s="28">
        <f t="shared" ca="1" si="0"/>
        <v>23048873.200000003</v>
      </c>
      <c r="G19" s="27">
        <f t="shared" ca="1" si="1"/>
        <v>92103702.799999997</v>
      </c>
    </row>
    <row r="20" spans="1:7">
      <c r="A20" t="s">
        <v>114</v>
      </c>
      <c r="B20" s="26" t="s">
        <v>143</v>
      </c>
      <c r="C20" s="27">
        <v>131431238.40000001</v>
      </c>
      <c r="D20" s="24">
        <v>2020</v>
      </c>
      <c r="E20" s="24" t="s">
        <v>125</v>
      </c>
      <c r="F20" s="28">
        <f t="shared" ca="1" si="0"/>
        <v>26295900.680000003</v>
      </c>
      <c r="G20" s="27">
        <f t="shared" ca="1" si="1"/>
        <v>105135337.72</v>
      </c>
    </row>
    <row r="21" spans="1:7" ht="30" customHeight="1">
      <c r="A21" t="s">
        <v>114</v>
      </c>
      <c r="B21" s="26" t="s">
        <v>144</v>
      </c>
      <c r="C21" s="27">
        <v>146379340.80000001</v>
      </c>
      <c r="D21" s="24">
        <v>2017</v>
      </c>
      <c r="E21" s="24" t="s">
        <v>141</v>
      </c>
      <c r="F21" s="28">
        <f t="shared" ca="1" si="0"/>
        <v>29293148.160000004</v>
      </c>
      <c r="G21" s="27">
        <f t="shared" ca="1" si="1"/>
        <v>117086192.64000002</v>
      </c>
    </row>
    <row r="22" spans="1:7">
      <c r="A22" t="s">
        <v>114</v>
      </c>
      <c r="B22" s="26" t="s">
        <v>145</v>
      </c>
      <c r="C22" s="27">
        <v>14965843.199999999</v>
      </c>
      <c r="D22" s="24">
        <v>2017</v>
      </c>
      <c r="E22" s="24" t="s">
        <v>125</v>
      </c>
      <c r="F22" s="28">
        <f t="shared" ca="1" si="0"/>
        <v>3008452.64</v>
      </c>
      <c r="G22" s="27">
        <f t="shared" ca="1" si="1"/>
        <v>11957390.559999999</v>
      </c>
    </row>
    <row r="23" spans="1:7">
      <c r="A23" t="s">
        <v>114</v>
      </c>
      <c r="B23" s="26" t="s">
        <v>146</v>
      </c>
      <c r="C23" s="27">
        <v>31392345.600000001</v>
      </c>
      <c r="D23" s="24">
        <v>2017</v>
      </c>
      <c r="E23" s="24" t="s">
        <v>141</v>
      </c>
      <c r="F23" s="28">
        <f t="shared" ca="1" si="0"/>
        <v>6278524.120000001</v>
      </c>
      <c r="G23" s="27">
        <f t="shared" ca="1" si="1"/>
        <v>25113821.48</v>
      </c>
    </row>
    <row r="24" spans="1:7">
      <c r="A24" t="s">
        <v>114</v>
      </c>
      <c r="B24" s="26" t="s">
        <v>147</v>
      </c>
      <c r="C24" s="27">
        <v>47818848</v>
      </c>
      <c r="D24" s="24">
        <v>2017</v>
      </c>
      <c r="E24" s="24" t="s">
        <v>125</v>
      </c>
      <c r="F24" s="28">
        <f t="shared" ca="1" si="0"/>
        <v>9564473.5999999996</v>
      </c>
      <c r="G24" s="27">
        <f t="shared" ca="1" si="1"/>
        <v>38254374.399999999</v>
      </c>
    </row>
    <row r="25" spans="1:7" ht="30" customHeight="1">
      <c r="A25" t="s">
        <v>114</v>
      </c>
      <c r="B25" s="26" t="s">
        <v>148</v>
      </c>
      <c r="C25" s="27">
        <v>64245350.399999999</v>
      </c>
      <c r="D25" s="24">
        <v>2017</v>
      </c>
      <c r="E25" s="24" t="s">
        <v>125</v>
      </c>
      <c r="F25" s="28">
        <f t="shared" ca="1" si="0"/>
        <v>12865031.08</v>
      </c>
      <c r="G25" s="27">
        <f t="shared" ca="1" si="1"/>
        <v>51380319.32</v>
      </c>
    </row>
    <row r="26" spans="1:7">
      <c r="A26" t="s">
        <v>114</v>
      </c>
      <c r="B26" s="26" t="s">
        <v>149</v>
      </c>
      <c r="C26" s="27">
        <v>80671852.799999997</v>
      </c>
      <c r="D26" s="24">
        <v>2017</v>
      </c>
      <c r="E26" s="24" t="s">
        <v>125</v>
      </c>
      <c r="F26" s="28">
        <f t="shared" ca="1" si="0"/>
        <v>16139485.560000001</v>
      </c>
      <c r="G26" s="27">
        <f t="shared" ca="1" si="1"/>
        <v>64532367.239999995</v>
      </c>
    </row>
    <row r="27" spans="1:7" ht="30" customHeight="1">
      <c r="A27" t="s">
        <v>114</v>
      </c>
      <c r="B27" s="26" t="s">
        <v>150</v>
      </c>
      <c r="C27" s="27">
        <v>97098355.199999988</v>
      </c>
      <c r="D27" s="24">
        <v>2017</v>
      </c>
      <c r="E27" s="24" t="s">
        <v>125</v>
      </c>
      <c r="F27" s="28">
        <f t="shared" ca="1" si="0"/>
        <v>19422770.039999999</v>
      </c>
      <c r="G27" s="27">
        <f t="shared" ca="1" si="1"/>
        <v>77675585.159999996</v>
      </c>
    </row>
    <row r="28" spans="1:7">
      <c r="A28" t="s">
        <v>114</v>
      </c>
      <c r="B28" s="26" t="s">
        <v>151</v>
      </c>
      <c r="C28" s="27">
        <v>113524857.59999999</v>
      </c>
      <c r="D28" s="24">
        <v>2015</v>
      </c>
      <c r="E28" s="24" t="s">
        <v>125</v>
      </c>
      <c r="F28" s="28">
        <f t="shared" ca="1" si="0"/>
        <v>22713210.52</v>
      </c>
      <c r="G28" s="27">
        <f t="shared" ca="1" si="1"/>
        <v>90811647.079999998</v>
      </c>
    </row>
    <row r="29" spans="1:7">
      <c r="A29" t="s">
        <v>114</v>
      </c>
      <c r="B29" s="26" t="s">
        <v>152</v>
      </c>
      <c r="C29" s="27">
        <v>129936576</v>
      </c>
      <c r="D29" s="24">
        <v>2015</v>
      </c>
      <c r="E29" s="24" t="s">
        <v>141</v>
      </c>
      <c r="F29" s="28">
        <f t="shared" ca="1" si="0"/>
        <v>25998252.200000003</v>
      </c>
      <c r="G29" s="27">
        <f t="shared" ca="1" si="1"/>
        <v>103938323.8</v>
      </c>
    </row>
    <row r="30" spans="1:7" ht="30" customHeight="1">
      <c r="A30" t="s">
        <v>114</v>
      </c>
      <c r="B30" s="26" t="s">
        <v>153</v>
      </c>
      <c r="C30" s="27">
        <v>146215238.40000001</v>
      </c>
      <c r="D30" s="24">
        <v>2015</v>
      </c>
      <c r="E30" s="24" t="s">
        <v>141</v>
      </c>
      <c r="F30" s="28">
        <f t="shared" ca="1" si="0"/>
        <v>29263321.680000003</v>
      </c>
      <c r="G30" s="27">
        <f t="shared" ca="1" si="1"/>
        <v>116951916.72</v>
      </c>
    </row>
    <row r="31" spans="1:7">
      <c r="A31" t="s">
        <v>114</v>
      </c>
      <c r="B31" s="26" t="s">
        <v>154</v>
      </c>
      <c r="C31" s="27">
        <v>28107340.800000001</v>
      </c>
      <c r="D31" s="24">
        <v>2015</v>
      </c>
      <c r="E31" s="24" t="s">
        <v>141</v>
      </c>
      <c r="F31" s="28">
        <f t="shared" ca="1" si="0"/>
        <v>5628133.1600000001</v>
      </c>
      <c r="G31" s="27">
        <f t="shared" ca="1" si="1"/>
        <v>22479207.640000001</v>
      </c>
    </row>
    <row r="32" spans="1:7">
      <c r="A32" t="s">
        <v>114</v>
      </c>
      <c r="B32" s="26" t="s">
        <v>155</v>
      </c>
      <c r="C32" s="27">
        <v>44533843.200000003</v>
      </c>
      <c r="D32" s="24">
        <v>2015</v>
      </c>
      <c r="E32" s="24" t="s">
        <v>141</v>
      </c>
      <c r="F32" s="28">
        <f t="shared" ca="1" si="0"/>
        <v>8924578.6400000006</v>
      </c>
      <c r="G32" s="27">
        <f t="shared" ca="1" si="1"/>
        <v>35609264.560000002</v>
      </c>
    </row>
    <row r="33" spans="1:7" ht="30" customHeight="1">
      <c r="A33" t="s">
        <v>114</v>
      </c>
      <c r="B33" s="26" t="s">
        <v>156</v>
      </c>
      <c r="C33" s="27">
        <v>60960345.599999987</v>
      </c>
      <c r="D33" s="24">
        <v>2015</v>
      </c>
      <c r="E33" s="24" t="s">
        <v>125</v>
      </c>
      <c r="F33" s="28">
        <f t="shared" ca="1" si="0"/>
        <v>12211918.119999997</v>
      </c>
      <c r="G33" s="27">
        <f t="shared" ca="1" si="1"/>
        <v>48748427.479999989</v>
      </c>
    </row>
    <row r="34" spans="1:7">
      <c r="A34" t="s">
        <v>114</v>
      </c>
      <c r="B34" s="26" t="s">
        <v>157</v>
      </c>
      <c r="C34" s="27">
        <v>77386848</v>
      </c>
      <c r="D34" s="24">
        <v>2015</v>
      </c>
      <c r="E34" s="24" t="s">
        <v>125</v>
      </c>
      <c r="F34" s="28">
        <f t="shared" ca="1" si="0"/>
        <v>15495942.600000001</v>
      </c>
      <c r="G34" s="27">
        <f t="shared" ca="1" si="1"/>
        <v>61890905.399999999</v>
      </c>
    </row>
    <row r="35" spans="1:7">
      <c r="A35" t="s">
        <v>114</v>
      </c>
      <c r="B35" s="26" t="s">
        <v>158</v>
      </c>
      <c r="C35" s="27">
        <v>93813350.399999991</v>
      </c>
      <c r="D35" s="24">
        <v>2015</v>
      </c>
      <c r="E35" s="24" t="s">
        <v>125</v>
      </c>
      <c r="F35" s="28">
        <f t="shared" ca="1" si="0"/>
        <v>18777410.079999998</v>
      </c>
      <c r="G35" s="27">
        <f t="shared" ca="1" si="1"/>
        <v>75035940.319999993</v>
      </c>
    </row>
    <row r="36" spans="1:7" ht="30" customHeight="1">
      <c r="A36" t="s">
        <v>114</v>
      </c>
      <c r="B36" s="26" t="s">
        <v>159</v>
      </c>
      <c r="C36" s="27">
        <v>110239852.8</v>
      </c>
      <c r="D36" s="24">
        <v>2015</v>
      </c>
      <c r="E36" s="24" t="s">
        <v>125</v>
      </c>
      <c r="F36" s="28">
        <f t="shared" ca="1" si="0"/>
        <v>22070132.560000002</v>
      </c>
      <c r="G36" s="27">
        <f t="shared" ca="1" si="1"/>
        <v>88169720.239999995</v>
      </c>
    </row>
    <row r="37" spans="1:7">
      <c r="A37" t="s">
        <v>114</v>
      </c>
      <c r="B37" s="26" t="s">
        <v>160</v>
      </c>
      <c r="C37" s="27">
        <v>126666355.2</v>
      </c>
      <c r="D37" s="24">
        <v>2015</v>
      </c>
      <c r="E37" s="24" t="s">
        <v>125</v>
      </c>
      <c r="F37" s="28">
        <f t="shared" ca="1" si="0"/>
        <v>25344178.040000003</v>
      </c>
      <c r="G37" s="27">
        <f t="shared" ca="1" si="1"/>
        <v>101322177.16</v>
      </c>
    </row>
    <row r="38" spans="1:7">
      <c r="A38" t="s">
        <v>114</v>
      </c>
      <c r="B38" s="26" t="s">
        <v>161</v>
      </c>
      <c r="C38" s="27">
        <v>143092857.59999999</v>
      </c>
      <c r="D38" s="24">
        <v>2015</v>
      </c>
      <c r="E38" s="24" t="s">
        <v>141</v>
      </c>
      <c r="F38" s="28">
        <f t="shared" ca="1" si="0"/>
        <v>28629641.52</v>
      </c>
      <c r="G38" s="27">
        <f t="shared" ca="1" si="1"/>
        <v>114463216.08</v>
      </c>
    </row>
    <row r="39" spans="1:7" ht="30" customHeight="1">
      <c r="A39" t="s">
        <v>114</v>
      </c>
      <c r="B39" s="26" t="s">
        <v>162</v>
      </c>
      <c r="C39" s="27">
        <v>26448576</v>
      </c>
      <c r="D39" s="24">
        <v>2015</v>
      </c>
      <c r="E39" s="24" t="s">
        <v>141</v>
      </c>
      <c r="F39" s="28">
        <f t="shared" ca="1" si="0"/>
        <v>5306094.2</v>
      </c>
      <c r="G39" s="27">
        <f t="shared" ca="1" si="1"/>
        <v>21142481.800000001</v>
      </c>
    </row>
    <row r="40" spans="1:7">
      <c r="A40" t="s">
        <v>114</v>
      </c>
      <c r="B40" s="26" t="s">
        <v>163</v>
      </c>
      <c r="C40" s="27">
        <v>42727238.399999999</v>
      </c>
      <c r="D40" s="24">
        <v>2015</v>
      </c>
      <c r="E40" s="24" t="s">
        <v>141</v>
      </c>
      <c r="F40" s="28">
        <f t="shared" ca="1" si="0"/>
        <v>8568269.6799999997</v>
      </c>
      <c r="G40" s="27">
        <f t="shared" ca="1" si="1"/>
        <v>34158968.719999999</v>
      </c>
    </row>
    <row r="41" spans="1:7">
      <c r="A41" t="s">
        <v>114</v>
      </c>
      <c r="B41" s="26" t="s">
        <v>164</v>
      </c>
      <c r="C41" s="27">
        <v>57675340.799999997</v>
      </c>
      <c r="D41" s="24">
        <v>2015</v>
      </c>
      <c r="E41" s="24" t="s">
        <v>141</v>
      </c>
      <c r="F41" s="28">
        <f t="shared" ca="1" si="0"/>
        <v>11543363.16</v>
      </c>
      <c r="G41" s="27">
        <f t="shared" ca="1" si="1"/>
        <v>46131977.640000001</v>
      </c>
    </row>
    <row r="42" spans="1:7">
      <c r="A42" t="s">
        <v>114</v>
      </c>
      <c r="B42" s="26" t="s">
        <v>165</v>
      </c>
      <c r="C42" s="27">
        <v>74101843.200000003</v>
      </c>
      <c r="D42" s="24">
        <v>2015</v>
      </c>
      <c r="E42" s="24" t="s">
        <v>141</v>
      </c>
      <c r="F42" s="28">
        <f t="shared" ca="1" si="0"/>
        <v>14839302.640000001</v>
      </c>
      <c r="G42" s="27">
        <f t="shared" ca="1" si="1"/>
        <v>59262540.560000002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44"/>
  <sheetViews>
    <sheetView workbookViewId="0">
      <selection activeCell="A3" sqref="A3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1:6">
      <c r="A2" t="s">
        <v>93</v>
      </c>
      <c r="B2" s="29" t="s">
        <v>25</v>
      </c>
      <c r="C2" s="29" t="s">
        <v>26</v>
      </c>
      <c r="D2" s="29" t="s">
        <v>94</v>
      </c>
      <c r="E2" s="30" t="s">
        <v>166</v>
      </c>
      <c r="F2" s="30" t="s">
        <v>167</v>
      </c>
    </row>
    <row r="3" spans="1:6">
      <c r="A3" t="s">
        <v>114</v>
      </c>
      <c r="B3" s="29" t="s">
        <v>43</v>
      </c>
      <c r="C3" s="29">
        <v>8</v>
      </c>
      <c r="D3" s="29">
        <v>3</v>
      </c>
      <c r="E3" s="31">
        <v>45551</v>
      </c>
      <c r="F3" s="31">
        <f t="shared" ref="F3:F8" si="0">EDATE(E3, 24)</f>
        <v>46281</v>
      </c>
    </row>
    <row r="4" spans="1:6">
      <c r="A4" t="s">
        <v>114</v>
      </c>
      <c r="B4" s="29" t="s">
        <v>46</v>
      </c>
      <c r="C4" s="29">
        <v>9</v>
      </c>
      <c r="D4" s="29">
        <v>4</v>
      </c>
      <c r="E4" s="31">
        <v>45552</v>
      </c>
      <c r="F4" s="31">
        <f t="shared" si="0"/>
        <v>46282</v>
      </c>
    </row>
    <row r="5" spans="1:6">
      <c r="A5" t="s">
        <v>114</v>
      </c>
      <c r="B5" s="29" t="s">
        <v>47</v>
      </c>
      <c r="C5" s="29">
        <v>10</v>
      </c>
      <c r="D5" s="29">
        <v>5</v>
      </c>
      <c r="E5" s="31">
        <v>45553</v>
      </c>
      <c r="F5" s="31">
        <f t="shared" si="0"/>
        <v>46283</v>
      </c>
    </row>
    <row r="6" spans="1:6">
      <c r="A6" t="s">
        <v>114</v>
      </c>
      <c r="B6" s="29" t="s">
        <v>48</v>
      </c>
      <c r="C6" s="29">
        <v>11</v>
      </c>
      <c r="D6" s="29">
        <v>1</v>
      </c>
      <c r="E6" s="31">
        <v>43935</v>
      </c>
      <c r="F6" s="31">
        <f t="shared" si="0"/>
        <v>44665</v>
      </c>
    </row>
    <row r="7" spans="1:6">
      <c r="A7" t="s">
        <v>114</v>
      </c>
      <c r="B7" s="29" t="s">
        <v>51</v>
      </c>
      <c r="C7" s="29">
        <v>12</v>
      </c>
      <c r="D7" s="29">
        <v>2</v>
      </c>
      <c r="E7" s="31">
        <v>44393</v>
      </c>
      <c r="F7" s="31">
        <f t="shared" si="0"/>
        <v>45123</v>
      </c>
    </row>
    <row r="8" spans="1:6">
      <c r="A8" t="s">
        <v>114</v>
      </c>
      <c r="B8" s="29" t="s">
        <v>52</v>
      </c>
      <c r="C8" s="29">
        <v>13</v>
      </c>
      <c r="D8" s="29">
        <v>3</v>
      </c>
      <c r="E8" s="31">
        <v>44393</v>
      </c>
      <c r="F8" s="31">
        <f t="shared" si="0"/>
        <v>45123</v>
      </c>
    </row>
    <row r="43" spans="2:6">
      <c r="B43" s="29" t="s">
        <v>168</v>
      </c>
      <c r="C43" s="29">
        <v>6</v>
      </c>
      <c r="D43" s="29">
        <v>1</v>
      </c>
      <c r="E43" s="31">
        <v>45549</v>
      </c>
      <c r="F43" s="31">
        <f>EDATE(E43, 24)</f>
        <v>46279</v>
      </c>
    </row>
    <row r="44" spans="2:6">
      <c r="B44" s="29" t="s">
        <v>169</v>
      </c>
      <c r="C44" s="29">
        <v>7</v>
      </c>
      <c r="D44" s="29">
        <v>2</v>
      </c>
      <c r="E44" s="31">
        <v>45550</v>
      </c>
      <c r="F44" s="31">
        <f>EDATE(E44, 24)</f>
        <v>46280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workbookViewId="0"/>
  </sheetViews>
  <sheetFormatPr defaultRowHeight="15"/>
  <cols>
    <col min="1" max="1" width="11.140625" bestFit="1" customWidth="1"/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170</v>
      </c>
      <c r="G1" s="8" t="s">
        <v>171</v>
      </c>
      <c r="H1" s="8" t="s">
        <v>172</v>
      </c>
    </row>
    <row r="2" spans="1:8">
      <c r="A2" t="s">
        <v>114</v>
      </c>
      <c r="B2" s="15" t="s">
        <v>30</v>
      </c>
      <c r="C2" s="8">
        <v>1</v>
      </c>
      <c r="D2" s="8">
        <v>1</v>
      </c>
      <c r="E2" s="5">
        <v>4</v>
      </c>
      <c r="F2" s="3" t="s">
        <v>173</v>
      </c>
      <c r="H2" t="s">
        <v>174</v>
      </c>
    </row>
    <row r="3" spans="1:8">
      <c r="A3" t="s">
        <v>114</v>
      </c>
      <c r="B3" s="15" t="s">
        <v>33</v>
      </c>
      <c r="C3" s="8">
        <f t="shared" ref="C3:C34" si="0">C2+1</f>
        <v>2</v>
      </c>
      <c r="D3" s="8">
        <v>2</v>
      </c>
      <c r="E3" s="5">
        <v>7</v>
      </c>
      <c r="F3" s="3"/>
      <c r="G3" t="s">
        <v>173</v>
      </c>
      <c r="H3" t="s">
        <v>174</v>
      </c>
    </row>
    <row r="4" spans="1:8">
      <c r="A4" t="s">
        <v>114</v>
      </c>
      <c r="B4" s="15" t="s">
        <v>36</v>
      </c>
      <c r="C4" s="8">
        <f t="shared" si="0"/>
        <v>3</v>
      </c>
      <c r="D4" s="8">
        <v>3</v>
      </c>
      <c r="E4" s="5">
        <v>10</v>
      </c>
      <c r="F4" s="3" t="s">
        <v>175</v>
      </c>
      <c r="H4" t="s">
        <v>176</v>
      </c>
    </row>
    <row r="5" spans="1:8">
      <c r="A5" t="s">
        <v>114</v>
      </c>
      <c r="B5" s="15" t="s">
        <v>37</v>
      </c>
      <c r="C5" s="8">
        <f t="shared" si="0"/>
        <v>4</v>
      </c>
      <c r="D5" s="8">
        <v>4</v>
      </c>
      <c r="E5" s="5">
        <v>11</v>
      </c>
      <c r="F5" s="3" t="s">
        <v>173</v>
      </c>
      <c r="H5" t="s">
        <v>177</v>
      </c>
    </row>
    <row r="6" spans="1:8">
      <c r="A6" t="s">
        <v>114</v>
      </c>
      <c r="B6" s="15" t="s">
        <v>38</v>
      </c>
      <c r="C6" s="8">
        <f t="shared" si="0"/>
        <v>5</v>
      </c>
      <c r="D6" s="8">
        <v>5</v>
      </c>
      <c r="E6" s="5">
        <v>13</v>
      </c>
      <c r="F6" s="3" t="s">
        <v>175</v>
      </c>
      <c r="H6" t="s">
        <v>176</v>
      </c>
    </row>
    <row r="7" spans="1:8">
      <c r="A7" t="s">
        <v>114</v>
      </c>
      <c r="B7" s="15" t="s">
        <v>41</v>
      </c>
      <c r="C7" s="8">
        <f t="shared" si="0"/>
        <v>6</v>
      </c>
      <c r="D7" s="8">
        <f t="shared" ref="D7:D51" si="1">D2</f>
        <v>1</v>
      </c>
      <c r="E7" s="5">
        <v>5</v>
      </c>
      <c r="F7" s="3" t="s">
        <v>178</v>
      </c>
      <c r="H7" t="s">
        <v>177</v>
      </c>
    </row>
    <row r="8" spans="1:8">
      <c r="A8" t="s">
        <v>114</v>
      </c>
      <c r="B8" s="15" t="s">
        <v>42</v>
      </c>
      <c r="C8" s="8">
        <f t="shared" si="0"/>
        <v>7</v>
      </c>
      <c r="D8" s="8">
        <f t="shared" si="1"/>
        <v>2</v>
      </c>
      <c r="E8" s="5">
        <v>7</v>
      </c>
      <c r="F8" s="3" t="s">
        <v>173</v>
      </c>
      <c r="H8" t="s">
        <v>179</v>
      </c>
    </row>
    <row r="9" spans="1:8">
      <c r="A9" t="s">
        <v>114</v>
      </c>
      <c r="B9" s="15" t="s">
        <v>43</v>
      </c>
      <c r="C9" s="8">
        <f t="shared" si="0"/>
        <v>8</v>
      </c>
      <c r="D9" s="8">
        <f t="shared" si="1"/>
        <v>3</v>
      </c>
      <c r="E9" s="5">
        <v>10</v>
      </c>
      <c r="F9" s="3" t="s">
        <v>173</v>
      </c>
      <c r="H9" t="s">
        <v>177</v>
      </c>
    </row>
    <row r="10" spans="1:8">
      <c r="A10" t="s">
        <v>114</v>
      </c>
      <c r="B10" s="15" t="s">
        <v>46</v>
      </c>
      <c r="C10" s="8">
        <f t="shared" si="0"/>
        <v>9</v>
      </c>
      <c r="D10" s="8">
        <f t="shared" si="1"/>
        <v>4</v>
      </c>
      <c r="E10" s="5">
        <v>11</v>
      </c>
      <c r="F10" s="3" t="s">
        <v>173</v>
      </c>
      <c r="H10" t="s">
        <v>177</v>
      </c>
    </row>
    <row r="11" spans="1:8">
      <c r="A11" t="s">
        <v>114</v>
      </c>
      <c r="B11" s="15" t="s">
        <v>47</v>
      </c>
      <c r="C11" s="8">
        <f t="shared" si="0"/>
        <v>10</v>
      </c>
      <c r="D11" s="8">
        <f t="shared" si="1"/>
        <v>5</v>
      </c>
      <c r="E11" s="5">
        <v>13</v>
      </c>
      <c r="F11" s="3" t="s">
        <v>178</v>
      </c>
      <c r="H11" t="s">
        <v>177</v>
      </c>
    </row>
    <row r="12" spans="1:8">
      <c r="A12" t="s">
        <v>114</v>
      </c>
      <c r="B12" s="15" t="s">
        <v>48</v>
      </c>
      <c r="C12" s="8">
        <f t="shared" si="0"/>
        <v>11</v>
      </c>
      <c r="D12" s="8">
        <f t="shared" si="1"/>
        <v>1</v>
      </c>
      <c r="E12" s="5">
        <v>6</v>
      </c>
      <c r="F12" s="3" t="s">
        <v>180</v>
      </c>
    </row>
    <row r="13" spans="1:8">
      <c r="A13" t="s">
        <v>114</v>
      </c>
      <c r="B13" s="15" t="s">
        <v>51</v>
      </c>
      <c r="C13" s="8">
        <f t="shared" si="0"/>
        <v>12</v>
      </c>
      <c r="D13" s="8">
        <f t="shared" si="1"/>
        <v>2</v>
      </c>
      <c r="E13" s="5">
        <v>7</v>
      </c>
      <c r="F13" s="3" t="s">
        <v>173</v>
      </c>
      <c r="H13" t="s">
        <v>174</v>
      </c>
    </row>
    <row r="14" spans="1:8">
      <c r="A14" t="s">
        <v>114</v>
      </c>
      <c r="B14" s="15" t="s">
        <v>52</v>
      </c>
      <c r="C14" s="8">
        <f t="shared" si="0"/>
        <v>13</v>
      </c>
      <c r="D14" s="8">
        <f t="shared" si="1"/>
        <v>3</v>
      </c>
      <c r="E14" s="5">
        <v>10</v>
      </c>
      <c r="F14" s="3" t="s">
        <v>181</v>
      </c>
    </row>
    <row r="15" spans="1:8">
      <c r="A15" t="s">
        <v>114</v>
      </c>
      <c r="B15" s="15" t="s">
        <v>53</v>
      </c>
      <c r="C15" s="8">
        <f t="shared" si="0"/>
        <v>14</v>
      </c>
      <c r="D15" s="8">
        <f t="shared" si="1"/>
        <v>4</v>
      </c>
      <c r="E15" s="5">
        <v>11</v>
      </c>
      <c r="F15" s="3"/>
      <c r="G15" t="s">
        <v>181</v>
      </c>
    </row>
    <row r="16" spans="1:8">
      <c r="A16" t="s">
        <v>114</v>
      </c>
      <c r="B16" s="15" t="s">
        <v>54</v>
      </c>
      <c r="C16" s="8">
        <f t="shared" si="0"/>
        <v>15</v>
      </c>
      <c r="D16" s="8">
        <f t="shared" si="1"/>
        <v>5</v>
      </c>
      <c r="E16" s="5">
        <v>13</v>
      </c>
      <c r="F16" s="3" t="s">
        <v>180</v>
      </c>
    </row>
    <row r="17" spans="1:8">
      <c r="A17" t="s">
        <v>114</v>
      </c>
      <c r="B17" s="15" t="s">
        <v>55</v>
      </c>
      <c r="C17" s="8">
        <f t="shared" si="0"/>
        <v>16</v>
      </c>
      <c r="D17" s="8">
        <f t="shared" si="1"/>
        <v>1</v>
      </c>
      <c r="E17" s="5">
        <v>6</v>
      </c>
      <c r="F17" s="3" t="s">
        <v>173</v>
      </c>
      <c r="H17" t="s">
        <v>174</v>
      </c>
    </row>
    <row r="18" spans="1:8">
      <c r="A18" t="s">
        <v>114</v>
      </c>
      <c r="B18" s="15" t="s">
        <v>56</v>
      </c>
      <c r="C18" s="8">
        <f t="shared" si="0"/>
        <v>17</v>
      </c>
      <c r="D18" s="8">
        <f t="shared" si="1"/>
        <v>2</v>
      </c>
      <c r="E18" s="5">
        <v>8</v>
      </c>
      <c r="F18" s="3" t="s">
        <v>180</v>
      </c>
    </row>
    <row r="19" spans="1:8">
      <c r="A19" t="s">
        <v>114</v>
      </c>
      <c r="B19" s="15" t="s">
        <v>57</v>
      </c>
      <c r="C19" s="8">
        <f t="shared" si="0"/>
        <v>18</v>
      </c>
      <c r="D19" s="8">
        <f t="shared" si="1"/>
        <v>3</v>
      </c>
      <c r="E19" s="5">
        <v>10</v>
      </c>
      <c r="F19" s="3" t="s">
        <v>182</v>
      </c>
    </row>
    <row r="20" spans="1:8">
      <c r="A20" t="s">
        <v>114</v>
      </c>
      <c r="B20" s="15" t="s">
        <v>58</v>
      </c>
      <c r="C20" s="8">
        <f t="shared" si="0"/>
        <v>19</v>
      </c>
      <c r="D20" s="8">
        <f t="shared" si="1"/>
        <v>4</v>
      </c>
      <c r="E20" s="5">
        <v>11</v>
      </c>
      <c r="F20" s="3" t="s">
        <v>183</v>
      </c>
    </row>
    <row r="21" spans="1:8">
      <c r="A21" t="s">
        <v>114</v>
      </c>
      <c r="B21" s="15" t="s">
        <v>61</v>
      </c>
      <c r="C21" s="8">
        <f t="shared" si="0"/>
        <v>20</v>
      </c>
      <c r="D21" s="8">
        <f t="shared" si="1"/>
        <v>5</v>
      </c>
      <c r="E21" s="5">
        <v>13</v>
      </c>
      <c r="F21" s="3"/>
      <c r="G21" t="s">
        <v>184</v>
      </c>
    </row>
    <row r="22" spans="1:8">
      <c r="A22" t="s">
        <v>114</v>
      </c>
      <c r="B22" s="15" t="s">
        <v>62</v>
      </c>
      <c r="C22" s="8">
        <f t="shared" si="0"/>
        <v>21</v>
      </c>
      <c r="D22" s="8">
        <f t="shared" si="1"/>
        <v>1</v>
      </c>
      <c r="E22" s="5">
        <v>5</v>
      </c>
      <c r="F22" s="3" t="s">
        <v>180</v>
      </c>
    </row>
    <row r="23" spans="1:8">
      <c r="A23" t="s">
        <v>114</v>
      </c>
      <c r="B23" s="15" t="s">
        <v>63</v>
      </c>
      <c r="C23" s="8">
        <f t="shared" si="0"/>
        <v>22</v>
      </c>
      <c r="D23" s="8">
        <f t="shared" si="1"/>
        <v>2</v>
      </c>
      <c r="E23" s="5">
        <v>8</v>
      </c>
      <c r="F23" s="3" t="s">
        <v>173</v>
      </c>
    </row>
    <row r="24" spans="1:8">
      <c r="A24" t="s">
        <v>114</v>
      </c>
      <c r="B24" s="15" t="s">
        <v>64</v>
      </c>
      <c r="C24" s="8">
        <f t="shared" si="0"/>
        <v>23</v>
      </c>
      <c r="D24" s="8">
        <f t="shared" si="1"/>
        <v>3</v>
      </c>
      <c r="E24" s="5">
        <v>10</v>
      </c>
      <c r="F24" s="3" t="s">
        <v>180</v>
      </c>
    </row>
    <row r="25" spans="1:8">
      <c r="A25" t="s">
        <v>114</v>
      </c>
      <c r="B25" s="15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185</v>
      </c>
    </row>
    <row r="26" spans="1:8">
      <c r="A26" t="s">
        <v>114</v>
      </c>
      <c r="B26" s="15" t="s">
        <v>68</v>
      </c>
      <c r="C26" s="8">
        <f t="shared" si="0"/>
        <v>25</v>
      </c>
      <c r="D26" s="8">
        <f t="shared" si="1"/>
        <v>5</v>
      </c>
      <c r="E26" s="5">
        <v>13</v>
      </c>
      <c r="F26" s="3" t="s">
        <v>181</v>
      </c>
    </row>
    <row r="27" spans="1:8">
      <c r="A27" t="s">
        <v>114</v>
      </c>
      <c r="B27" s="15" t="s">
        <v>69</v>
      </c>
      <c r="C27" s="8">
        <f t="shared" si="0"/>
        <v>26</v>
      </c>
      <c r="D27" s="8">
        <f t="shared" si="1"/>
        <v>1</v>
      </c>
      <c r="E27" s="5">
        <v>6</v>
      </c>
      <c r="F27" s="3" t="s">
        <v>180</v>
      </c>
    </row>
    <row r="28" spans="1:8">
      <c r="A28" t="s">
        <v>114</v>
      </c>
      <c r="B28" s="15" t="s">
        <v>70</v>
      </c>
      <c r="C28" s="8">
        <f t="shared" si="0"/>
        <v>27</v>
      </c>
      <c r="D28" s="8">
        <f t="shared" si="1"/>
        <v>2</v>
      </c>
      <c r="E28" s="5">
        <v>8</v>
      </c>
      <c r="F28" s="3" t="s">
        <v>173</v>
      </c>
      <c r="H28" t="s">
        <v>177</v>
      </c>
    </row>
    <row r="29" spans="1:8">
      <c r="A29" t="s">
        <v>114</v>
      </c>
      <c r="B29" s="15" t="s">
        <v>71</v>
      </c>
      <c r="C29" s="8">
        <f t="shared" si="0"/>
        <v>28</v>
      </c>
      <c r="D29" s="8">
        <f t="shared" si="1"/>
        <v>3</v>
      </c>
      <c r="E29" s="5">
        <v>10</v>
      </c>
      <c r="F29" s="3" t="s">
        <v>173</v>
      </c>
      <c r="H29" t="s">
        <v>177</v>
      </c>
    </row>
    <row r="30" spans="1:8">
      <c r="A30" t="s">
        <v>114</v>
      </c>
      <c r="B30" s="15" t="s">
        <v>72</v>
      </c>
      <c r="C30" s="8">
        <f t="shared" si="0"/>
        <v>29</v>
      </c>
      <c r="D30" s="8">
        <f t="shared" si="1"/>
        <v>4</v>
      </c>
      <c r="E30" s="5">
        <v>12</v>
      </c>
      <c r="F30" s="3" t="s">
        <v>181</v>
      </c>
    </row>
    <row r="31" spans="1:8">
      <c r="A31" t="s">
        <v>114</v>
      </c>
      <c r="B31" s="15" t="s">
        <v>73</v>
      </c>
      <c r="C31" s="8">
        <f t="shared" si="0"/>
        <v>30</v>
      </c>
      <c r="D31" s="8">
        <f t="shared" si="1"/>
        <v>5</v>
      </c>
      <c r="E31" s="5">
        <v>13</v>
      </c>
      <c r="F31" s="3" t="s">
        <v>173</v>
      </c>
    </row>
    <row r="32" spans="1:8">
      <c r="A32" t="s">
        <v>114</v>
      </c>
      <c r="B32" s="15" t="s">
        <v>74</v>
      </c>
      <c r="C32" s="8">
        <f t="shared" si="0"/>
        <v>31</v>
      </c>
      <c r="D32" s="8">
        <f t="shared" si="1"/>
        <v>1</v>
      </c>
      <c r="E32" s="5">
        <v>6</v>
      </c>
      <c r="F32" s="3"/>
      <c r="G32" t="s">
        <v>181</v>
      </c>
    </row>
    <row r="33" spans="1:8">
      <c r="A33" t="s">
        <v>114</v>
      </c>
      <c r="B33" s="15" t="s">
        <v>75</v>
      </c>
      <c r="C33" s="8">
        <f t="shared" si="0"/>
        <v>32</v>
      </c>
      <c r="D33" s="8">
        <f t="shared" si="1"/>
        <v>2</v>
      </c>
      <c r="E33" s="5">
        <v>8</v>
      </c>
      <c r="F33" s="3" t="s">
        <v>173</v>
      </c>
      <c r="H33" t="s">
        <v>174</v>
      </c>
    </row>
    <row r="34" spans="1:8">
      <c r="A34" t="s">
        <v>114</v>
      </c>
      <c r="B34" s="15" t="s">
        <v>76</v>
      </c>
      <c r="C34" s="8">
        <f t="shared" si="0"/>
        <v>33</v>
      </c>
      <c r="D34" s="8">
        <f t="shared" si="1"/>
        <v>3</v>
      </c>
      <c r="E34" s="5">
        <v>10</v>
      </c>
      <c r="F34" s="3" t="s">
        <v>173</v>
      </c>
      <c r="H34" t="s">
        <v>174</v>
      </c>
    </row>
    <row r="35" spans="1:8">
      <c r="A35" t="s">
        <v>114</v>
      </c>
      <c r="B35" s="15" t="s">
        <v>77</v>
      </c>
      <c r="C35" s="8">
        <f t="shared" ref="C35:C51" si="2">C34+1</f>
        <v>34</v>
      </c>
      <c r="D35" s="8">
        <f t="shared" si="1"/>
        <v>4</v>
      </c>
      <c r="E35" s="5">
        <v>12</v>
      </c>
      <c r="F35" s="3" t="s">
        <v>173</v>
      </c>
      <c r="H35" t="s">
        <v>174</v>
      </c>
    </row>
    <row r="36" spans="1:8">
      <c r="A36" t="s">
        <v>114</v>
      </c>
      <c r="B36" s="15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173</v>
      </c>
      <c r="H36" t="s">
        <v>177</v>
      </c>
    </row>
    <row r="37" spans="1:8">
      <c r="A37" t="s">
        <v>114</v>
      </c>
      <c r="B37" s="15" t="s">
        <v>79</v>
      </c>
      <c r="C37" s="8">
        <f t="shared" si="2"/>
        <v>36</v>
      </c>
      <c r="D37" s="8">
        <f t="shared" si="1"/>
        <v>1</v>
      </c>
      <c r="E37" s="5">
        <v>6</v>
      </c>
      <c r="F37" s="3" t="s">
        <v>173</v>
      </c>
    </row>
    <row r="38" spans="1:8">
      <c r="A38" t="s">
        <v>114</v>
      </c>
      <c r="B38" s="15" t="s">
        <v>62</v>
      </c>
      <c r="C38" s="8">
        <f t="shared" si="2"/>
        <v>37</v>
      </c>
      <c r="D38" s="8">
        <f t="shared" si="1"/>
        <v>2</v>
      </c>
      <c r="E38" s="5">
        <v>8</v>
      </c>
      <c r="F38" s="3" t="s">
        <v>180</v>
      </c>
    </row>
    <row r="39" spans="1:8">
      <c r="A39" t="s">
        <v>114</v>
      </c>
      <c r="B39" s="15" t="s">
        <v>73</v>
      </c>
      <c r="C39" s="8">
        <f t="shared" si="2"/>
        <v>38</v>
      </c>
      <c r="D39" s="8">
        <f t="shared" si="1"/>
        <v>3</v>
      </c>
      <c r="E39" s="5">
        <v>10</v>
      </c>
      <c r="F39" s="3" t="s">
        <v>173</v>
      </c>
    </row>
    <row r="40" spans="1:8">
      <c r="A40" t="s">
        <v>114</v>
      </c>
      <c r="B40" s="15" t="s">
        <v>80</v>
      </c>
      <c r="C40" s="8">
        <f t="shared" si="2"/>
        <v>39</v>
      </c>
      <c r="D40" s="8">
        <f t="shared" si="1"/>
        <v>4</v>
      </c>
      <c r="E40" s="5">
        <v>12</v>
      </c>
      <c r="F40" s="3" t="s">
        <v>173</v>
      </c>
      <c r="H40" t="s">
        <v>177</v>
      </c>
    </row>
    <row r="41" spans="1:8">
      <c r="A41" t="s">
        <v>114</v>
      </c>
      <c r="B41" s="15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173</v>
      </c>
      <c r="H41" t="s">
        <v>177</v>
      </c>
    </row>
    <row r="42" spans="1:8">
      <c r="A42" t="s">
        <v>114</v>
      </c>
      <c r="B42" s="15" t="s">
        <v>81</v>
      </c>
      <c r="C42" s="8">
        <f t="shared" si="2"/>
        <v>41</v>
      </c>
      <c r="D42" s="8">
        <f t="shared" si="1"/>
        <v>1</v>
      </c>
      <c r="E42" s="5">
        <v>4</v>
      </c>
      <c r="F42" s="3" t="s">
        <v>181</v>
      </c>
    </row>
    <row r="43" spans="1:8">
      <c r="A43" t="s">
        <v>114</v>
      </c>
      <c r="B43" s="15" t="s">
        <v>82</v>
      </c>
      <c r="C43" s="8">
        <f t="shared" si="2"/>
        <v>42</v>
      </c>
      <c r="D43" s="8">
        <f t="shared" si="1"/>
        <v>2</v>
      </c>
      <c r="E43" s="5">
        <v>9</v>
      </c>
      <c r="F43" s="3" t="s">
        <v>180</v>
      </c>
    </row>
    <row r="44" spans="1:8">
      <c r="A44" t="s">
        <v>114</v>
      </c>
      <c r="B44" s="15" t="s">
        <v>83</v>
      </c>
      <c r="C44" s="8">
        <f t="shared" si="2"/>
        <v>43</v>
      </c>
      <c r="D44" s="8">
        <f t="shared" si="1"/>
        <v>3</v>
      </c>
      <c r="E44" s="5">
        <v>10</v>
      </c>
      <c r="F44" s="3" t="s">
        <v>183</v>
      </c>
    </row>
    <row r="45" spans="1:8">
      <c r="A45" t="s">
        <v>114</v>
      </c>
      <c r="B45" s="15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173</v>
      </c>
    </row>
    <row r="46" spans="1:8">
      <c r="A46" t="s">
        <v>114</v>
      </c>
      <c r="B46" s="15" t="s">
        <v>86</v>
      </c>
      <c r="C46" s="8">
        <f t="shared" si="2"/>
        <v>45</v>
      </c>
      <c r="D46" s="8">
        <f t="shared" si="1"/>
        <v>5</v>
      </c>
      <c r="E46" s="5">
        <v>13</v>
      </c>
      <c r="F46" s="3" t="s">
        <v>180</v>
      </c>
    </row>
    <row r="47" spans="1:8">
      <c r="A47" t="s">
        <v>114</v>
      </c>
      <c r="B47" s="15" t="s">
        <v>87</v>
      </c>
      <c r="C47" s="8">
        <f t="shared" si="2"/>
        <v>46</v>
      </c>
      <c r="D47" s="8">
        <f t="shared" si="1"/>
        <v>1</v>
      </c>
      <c r="E47" s="5">
        <v>5</v>
      </c>
      <c r="F47" s="3" t="s">
        <v>183</v>
      </c>
    </row>
    <row r="48" spans="1:8">
      <c r="A48" t="s">
        <v>114</v>
      </c>
      <c r="B48" s="15" t="s">
        <v>89</v>
      </c>
      <c r="C48" s="8">
        <f t="shared" si="2"/>
        <v>47</v>
      </c>
      <c r="D48" s="8">
        <f t="shared" si="1"/>
        <v>2</v>
      </c>
      <c r="E48" s="5">
        <v>9</v>
      </c>
      <c r="F48" s="3" t="s">
        <v>186</v>
      </c>
    </row>
    <row r="49" spans="1:6">
      <c r="A49" t="s">
        <v>114</v>
      </c>
      <c r="B49" s="15" t="s">
        <v>90</v>
      </c>
      <c r="C49" s="8">
        <f t="shared" si="2"/>
        <v>48</v>
      </c>
      <c r="D49" s="8">
        <f t="shared" si="1"/>
        <v>3</v>
      </c>
      <c r="E49" s="5">
        <v>10</v>
      </c>
      <c r="F49" s="3" t="s">
        <v>180</v>
      </c>
    </row>
    <row r="50" spans="1:6">
      <c r="A50" t="s">
        <v>114</v>
      </c>
      <c r="B50" s="15" t="s">
        <v>91</v>
      </c>
      <c r="C50" s="8">
        <f t="shared" si="2"/>
        <v>49</v>
      </c>
      <c r="D50" s="8">
        <f t="shared" si="1"/>
        <v>4</v>
      </c>
      <c r="E50" s="5">
        <v>12</v>
      </c>
      <c r="F50" s="3" t="s">
        <v>182</v>
      </c>
    </row>
    <row r="51" spans="1:6">
      <c r="A51" t="s">
        <v>114</v>
      </c>
      <c r="B51" s="15" t="s">
        <v>92</v>
      </c>
      <c r="C51" s="8">
        <f t="shared" si="2"/>
        <v>50</v>
      </c>
      <c r="D51" s="8">
        <f t="shared" si="1"/>
        <v>5</v>
      </c>
      <c r="E51" s="5">
        <v>13</v>
      </c>
      <c r="F51" s="3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"/>
  <sheetViews>
    <sheetView workbookViewId="0">
      <selection activeCell="J20" sqref="H1:J20"/>
    </sheetView>
  </sheetViews>
  <sheetFormatPr defaultRowHeight="15"/>
  <sheetData>
    <row r="1" spans="1:5" ht="30" customHeight="1">
      <c r="A1" s="32" t="s">
        <v>187</v>
      </c>
      <c r="B1" s="32" t="s">
        <v>188</v>
      </c>
      <c r="C1" s="32" t="s">
        <v>189</v>
      </c>
      <c r="D1" s="32" t="s">
        <v>190</v>
      </c>
      <c r="E1" s="33" t="s">
        <v>191</v>
      </c>
    </row>
    <row r="2" spans="1:5">
      <c r="A2" t="s">
        <v>192</v>
      </c>
      <c r="B2" t="s">
        <v>193</v>
      </c>
      <c r="C2" t="s">
        <v>192</v>
      </c>
      <c r="D2">
        <v>21</v>
      </c>
      <c r="E2">
        <v>1</v>
      </c>
    </row>
    <row r="3" spans="1:5">
      <c r="A3" t="s">
        <v>194</v>
      </c>
      <c r="B3" t="s">
        <v>195</v>
      </c>
      <c r="C3" t="s">
        <v>194</v>
      </c>
      <c r="D3">
        <v>20</v>
      </c>
      <c r="E3">
        <v>2</v>
      </c>
    </row>
    <row r="4" spans="1:5">
      <c r="A4" t="s">
        <v>185</v>
      </c>
      <c r="B4" t="s">
        <v>196</v>
      </c>
      <c r="C4" t="s">
        <v>185</v>
      </c>
      <c r="D4">
        <v>19</v>
      </c>
      <c r="E4">
        <v>3</v>
      </c>
    </row>
    <row r="5" spans="1:5">
      <c r="A5" t="s">
        <v>175</v>
      </c>
      <c r="B5" t="s">
        <v>176</v>
      </c>
      <c r="C5" t="s">
        <v>175</v>
      </c>
      <c r="D5">
        <v>18</v>
      </c>
      <c r="E5">
        <v>4</v>
      </c>
    </row>
    <row r="6" spans="1:5">
      <c r="A6" t="s">
        <v>178</v>
      </c>
      <c r="B6" t="s">
        <v>177</v>
      </c>
      <c r="C6" t="s">
        <v>178</v>
      </c>
      <c r="D6">
        <v>17</v>
      </c>
      <c r="E6">
        <v>5</v>
      </c>
    </row>
    <row r="7" spans="1:5">
      <c r="A7" t="s">
        <v>173</v>
      </c>
      <c r="B7" t="s">
        <v>174</v>
      </c>
      <c r="C7" t="s">
        <v>173</v>
      </c>
      <c r="D7">
        <v>16</v>
      </c>
      <c r="E7">
        <v>6</v>
      </c>
    </row>
    <row r="8" spans="1:5">
      <c r="A8" t="s">
        <v>182</v>
      </c>
      <c r="B8" t="s">
        <v>179</v>
      </c>
      <c r="C8" t="s">
        <v>182</v>
      </c>
      <c r="D8">
        <v>15</v>
      </c>
      <c r="E8">
        <v>7</v>
      </c>
    </row>
    <row r="9" spans="1:5">
      <c r="A9" t="s">
        <v>181</v>
      </c>
      <c r="B9" t="s">
        <v>197</v>
      </c>
      <c r="C9" t="s">
        <v>181</v>
      </c>
      <c r="D9">
        <v>14</v>
      </c>
      <c r="E9">
        <v>8</v>
      </c>
    </row>
    <row r="10" spans="1:5">
      <c r="A10" t="s">
        <v>180</v>
      </c>
      <c r="B10" t="s">
        <v>198</v>
      </c>
      <c r="C10" t="s">
        <v>180</v>
      </c>
      <c r="D10">
        <v>13</v>
      </c>
      <c r="E10">
        <v>9</v>
      </c>
    </row>
    <row r="11" spans="1:5">
      <c r="A11" t="s">
        <v>199</v>
      </c>
      <c r="B11" t="s">
        <v>200</v>
      </c>
      <c r="C11" t="s">
        <v>199</v>
      </c>
      <c r="D11">
        <v>12</v>
      </c>
      <c r="E11">
        <v>10</v>
      </c>
    </row>
    <row r="12" spans="1:5">
      <c r="A12" t="s">
        <v>186</v>
      </c>
      <c r="B12" t="s">
        <v>201</v>
      </c>
      <c r="C12" t="s">
        <v>186</v>
      </c>
      <c r="D12">
        <v>11</v>
      </c>
      <c r="E12">
        <v>11</v>
      </c>
    </row>
    <row r="13" spans="1:5">
      <c r="A13" t="s">
        <v>202</v>
      </c>
      <c r="B13" t="s">
        <v>203</v>
      </c>
      <c r="C13" t="s">
        <v>202</v>
      </c>
      <c r="D13">
        <v>10</v>
      </c>
      <c r="E13">
        <v>12</v>
      </c>
    </row>
    <row r="14" spans="1:5">
      <c r="A14" t="s">
        <v>204</v>
      </c>
      <c r="B14" t="s">
        <v>205</v>
      </c>
      <c r="C14" t="s">
        <v>204</v>
      </c>
      <c r="D14">
        <v>9</v>
      </c>
      <c r="E14">
        <v>13</v>
      </c>
    </row>
    <row r="15" spans="1:5">
      <c r="A15" t="s">
        <v>184</v>
      </c>
      <c r="B15" t="s">
        <v>206</v>
      </c>
      <c r="C15" t="s">
        <v>184</v>
      </c>
      <c r="D15">
        <v>8</v>
      </c>
      <c r="E15">
        <v>14</v>
      </c>
    </row>
    <row r="16" spans="1:5">
      <c r="A16" t="s">
        <v>207</v>
      </c>
      <c r="B16" t="s">
        <v>208</v>
      </c>
      <c r="C16" t="s">
        <v>207</v>
      </c>
      <c r="D16">
        <v>7</v>
      </c>
      <c r="E16">
        <v>15</v>
      </c>
    </row>
    <row r="17" spans="1:10">
      <c r="A17" t="s">
        <v>209</v>
      </c>
      <c r="B17" t="s">
        <v>210</v>
      </c>
      <c r="C17" t="s">
        <v>209</v>
      </c>
      <c r="D17">
        <v>6</v>
      </c>
      <c r="E17">
        <v>16</v>
      </c>
    </row>
    <row r="18" spans="1:10">
      <c r="A18" t="s">
        <v>211</v>
      </c>
      <c r="B18" t="s">
        <v>212</v>
      </c>
      <c r="C18" t="s">
        <v>211</v>
      </c>
      <c r="D18">
        <v>5</v>
      </c>
      <c r="E18">
        <v>17</v>
      </c>
    </row>
    <row r="19" spans="1:10">
      <c r="A19" t="s">
        <v>213</v>
      </c>
      <c r="B19" t="s">
        <v>214</v>
      </c>
      <c r="C19" t="s">
        <v>213</v>
      </c>
      <c r="D19">
        <v>4</v>
      </c>
      <c r="E19">
        <v>17</v>
      </c>
    </row>
    <row r="20" spans="1:10">
      <c r="A20" t="s">
        <v>215</v>
      </c>
      <c r="B20" t="s">
        <v>216</v>
      </c>
      <c r="C20" t="s">
        <v>215</v>
      </c>
      <c r="D20">
        <v>3</v>
      </c>
      <c r="E20">
        <v>17</v>
      </c>
    </row>
    <row r="21" spans="1:10">
      <c r="A21" t="s">
        <v>217</v>
      </c>
      <c r="B21" t="s">
        <v>218</v>
      </c>
      <c r="C21" t="s">
        <v>217</v>
      </c>
      <c r="D21">
        <v>2</v>
      </c>
      <c r="E21">
        <v>17</v>
      </c>
      <c r="H21" t="s">
        <v>218</v>
      </c>
      <c r="I21">
        <v>17</v>
      </c>
      <c r="J21">
        <v>100</v>
      </c>
    </row>
    <row r="22" spans="1:10">
      <c r="C22" t="s">
        <v>219</v>
      </c>
      <c r="D22">
        <v>2</v>
      </c>
      <c r="E22">
        <v>17</v>
      </c>
      <c r="H22" t="s">
        <v>219</v>
      </c>
      <c r="J22">
        <v>100</v>
      </c>
    </row>
    <row r="23" spans="1:10">
      <c r="A23" t="s">
        <v>220</v>
      </c>
      <c r="B23" t="s">
        <v>219</v>
      </c>
      <c r="C23" t="s">
        <v>221</v>
      </c>
      <c r="D23">
        <v>1</v>
      </c>
    </row>
    <row r="24" spans="1:10">
      <c r="A24" t="s">
        <v>222</v>
      </c>
      <c r="C24" t="s">
        <v>223</v>
      </c>
      <c r="D24">
        <v>1</v>
      </c>
    </row>
    <row r="25" spans="1:10">
      <c r="C25" t="s">
        <v>222</v>
      </c>
      <c r="D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>
      <selection activeCell="C2" sqref="C2"/>
    </sheetView>
  </sheetViews>
  <sheetFormatPr defaultRowHeight="15"/>
  <sheetData>
    <row r="1" spans="1:4" ht="30" customHeight="1">
      <c r="A1" s="32" t="s">
        <v>188</v>
      </c>
      <c r="B1" s="33" t="s">
        <v>191</v>
      </c>
      <c r="C1" s="32" t="s">
        <v>224</v>
      </c>
      <c r="D1" s="32" t="s">
        <v>225</v>
      </c>
    </row>
    <row r="2" spans="1:4">
      <c r="A2" t="s">
        <v>193</v>
      </c>
      <c r="B2">
        <v>1</v>
      </c>
      <c r="C2">
        <v>2E-3</v>
      </c>
      <c r="D2">
        <v>2024</v>
      </c>
    </row>
    <row r="3" spans="1:4">
      <c r="A3" t="s">
        <v>195</v>
      </c>
      <c r="B3">
        <v>2</v>
      </c>
      <c r="C3">
        <v>2.3199999999999998E-2</v>
      </c>
      <c r="D3">
        <v>2024</v>
      </c>
    </row>
    <row r="4" spans="1:4">
      <c r="A4" t="s">
        <v>196</v>
      </c>
      <c r="B4">
        <v>3</v>
      </c>
      <c r="C4">
        <v>5.1799999999999999E-2</v>
      </c>
      <c r="D4">
        <v>2024</v>
      </c>
    </row>
    <row r="5" spans="1:4">
      <c r="A5" t="s">
        <v>176</v>
      </c>
      <c r="B5">
        <v>4</v>
      </c>
      <c r="C5">
        <v>0.11119999999999999</v>
      </c>
      <c r="D5">
        <v>2024</v>
      </c>
    </row>
    <row r="6" spans="1:4">
      <c r="A6" t="s">
        <v>177</v>
      </c>
      <c r="B6">
        <v>5</v>
      </c>
      <c r="C6">
        <v>0.20799999999999999</v>
      </c>
      <c r="D6">
        <v>2024</v>
      </c>
    </row>
    <row r="7" spans="1:4">
      <c r="A7" t="s">
        <v>174</v>
      </c>
      <c r="B7">
        <v>6</v>
      </c>
      <c r="C7">
        <v>0.37959999999999999</v>
      </c>
      <c r="D7">
        <v>2024</v>
      </c>
    </row>
    <row r="8" spans="1:4">
      <c r="A8" t="s">
        <v>179</v>
      </c>
      <c r="B8">
        <v>7</v>
      </c>
      <c r="C8">
        <v>0.59399999999999997</v>
      </c>
      <c r="D8">
        <v>2024</v>
      </c>
    </row>
    <row r="9" spans="1:4">
      <c r="A9" t="s">
        <v>197</v>
      </c>
      <c r="B9">
        <v>8</v>
      </c>
      <c r="C9">
        <v>0.91300000000000003</v>
      </c>
      <c r="D9">
        <v>2024</v>
      </c>
    </row>
    <row r="10" spans="1:4">
      <c r="A10" t="s">
        <v>198</v>
      </c>
      <c r="B10">
        <v>9</v>
      </c>
      <c r="C10">
        <v>1.32</v>
      </c>
      <c r="D10">
        <v>2024</v>
      </c>
    </row>
    <row r="11" spans="1:4">
      <c r="A11" t="s">
        <v>200</v>
      </c>
      <c r="B11">
        <v>10</v>
      </c>
      <c r="C11">
        <v>2.6179999999999999</v>
      </c>
      <c r="D11">
        <v>2024</v>
      </c>
    </row>
    <row r="12" spans="1:4">
      <c r="A12" t="s">
        <v>201</v>
      </c>
      <c r="B12">
        <v>11</v>
      </c>
      <c r="C12">
        <v>4.62</v>
      </c>
      <c r="D12">
        <v>2024</v>
      </c>
    </row>
    <row r="13" spans="1:4">
      <c r="A13" t="s">
        <v>203</v>
      </c>
      <c r="B13">
        <v>12</v>
      </c>
      <c r="C13">
        <v>7.48</v>
      </c>
      <c r="D13">
        <v>2024</v>
      </c>
    </row>
    <row r="14" spans="1:4">
      <c r="A14" t="s">
        <v>205</v>
      </c>
      <c r="B14">
        <v>13</v>
      </c>
      <c r="C14">
        <v>10.769</v>
      </c>
      <c r="D14">
        <v>2024</v>
      </c>
    </row>
    <row r="15" spans="1:4">
      <c r="A15" t="s">
        <v>206</v>
      </c>
      <c r="B15">
        <v>14</v>
      </c>
      <c r="C15">
        <v>15.234999999999999</v>
      </c>
      <c r="D15">
        <v>2024</v>
      </c>
    </row>
    <row r="16" spans="1:4">
      <c r="A16" t="s">
        <v>208</v>
      </c>
      <c r="B16">
        <v>15</v>
      </c>
      <c r="C16">
        <v>19.942</v>
      </c>
      <c r="D16">
        <v>2024</v>
      </c>
    </row>
    <row r="17" spans="1:4">
      <c r="A17" t="s">
        <v>210</v>
      </c>
      <c r="B17">
        <v>16</v>
      </c>
      <c r="C17">
        <v>26.443999999999999</v>
      </c>
      <c r="D17">
        <v>2024</v>
      </c>
    </row>
    <row r="18" spans="1:4">
      <c r="A18" t="s">
        <v>212</v>
      </c>
      <c r="B18">
        <v>17</v>
      </c>
      <c r="C18">
        <v>35.726799999999997</v>
      </c>
      <c r="D18">
        <v>2024</v>
      </c>
    </row>
    <row r="19" spans="1:4">
      <c r="A19" t="s">
        <v>214</v>
      </c>
      <c r="B19">
        <v>17</v>
      </c>
      <c r="C19">
        <v>48.268000000000001</v>
      </c>
      <c r="D19">
        <v>2024</v>
      </c>
    </row>
    <row r="20" spans="1:4">
      <c r="A20" t="s">
        <v>216</v>
      </c>
      <c r="B20">
        <v>17</v>
      </c>
      <c r="C20">
        <v>72.866200000000006</v>
      </c>
      <c r="D20">
        <v>2024</v>
      </c>
    </row>
    <row r="21" spans="1:4">
      <c r="D21">
        <v>2024</v>
      </c>
    </row>
    <row r="22" spans="1:4">
      <c r="D22">
        <v>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4"/>
  <sheetViews>
    <sheetView workbookViewId="0">
      <selection activeCell="A7" sqref="A7"/>
    </sheetView>
  </sheetViews>
  <sheetFormatPr defaultRowHeight="15"/>
  <cols>
    <col min="1" max="1" width="23.28515625" customWidth="1"/>
    <col min="2" max="2" width="26.140625" customWidth="1"/>
    <col min="3" max="3" width="19.42578125" bestFit="1" customWidth="1"/>
    <col min="4" max="4" width="19" bestFit="1" customWidth="1"/>
    <col min="5" max="5" width="24.140625" customWidth="1"/>
    <col min="6" max="6" width="25.28515625" customWidth="1"/>
    <col min="7" max="7" width="11.42578125" bestFit="1" customWidth="1"/>
    <col min="9" max="9" width="24" customWidth="1"/>
    <col min="10" max="10" width="25.140625" customWidth="1"/>
  </cols>
  <sheetData>
    <row r="1" spans="1:10">
      <c r="A1" s="16" t="s">
        <v>226</v>
      </c>
      <c r="B1" s="16" t="s">
        <v>227</v>
      </c>
      <c r="E1" s="17" t="s">
        <v>28</v>
      </c>
      <c r="F1" s="17" t="s">
        <v>228</v>
      </c>
      <c r="I1" s="18" t="s">
        <v>229</v>
      </c>
      <c r="J1" s="18" t="s">
        <v>230</v>
      </c>
    </row>
    <row r="2" spans="1:10">
      <c r="A2" s="19">
        <v>1</v>
      </c>
      <c r="B2" s="21">
        <v>172800000</v>
      </c>
      <c r="E2" s="20" t="s">
        <v>31</v>
      </c>
      <c r="F2" s="21">
        <v>100000000</v>
      </c>
      <c r="I2">
        <v>1</v>
      </c>
      <c r="J2" s="21">
        <v>550000000</v>
      </c>
    </row>
    <row r="3" spans="1:10">
      <c r="A3" s="19">
        <v>2</v>
      </c>
      <c r="B3" s="21">
        <v>156000000</v>
      </c>
      <c r="E3" s="20" t="s">
        <v>59</v>
      </c>
      <c r="F3" s="21">
        <v>310000000</v>
      </c>
      <c r="I3">
        <v>2</v>
      </c>
      <c r="J3" s="21">
        <v>510000000</v>
      </c>
    </row>
    <row r="4" spans="1:10">
      <c r="A4" s="19">
        <v>3</v>
      </c>
      <c r="B4" s="21">
        <v>139200000</v>
      </c>
      <c r="E4" s="20" t="s">
        <v>34</v>
      </c>
      <c r="F4" s="21">
        <v>380000000</v>
      </c>
      <c r="I4">
        <v>3</v>
      </c>
      <c r="J4" s="21">
        <v>780000000</v>
      </c>
    </row>
    <row r="5" spans="1:10">
      <c r="A5" s="19">
        <v>4</v>
      </c>
      <c r="B5" s="21">
        <v>120000000</v>
      </c>
      <c r="E5" s="20" t="s">
        <v>66</v>
      </c>
      <c r="F5" s="21">
        <v>170000000</v>
      </c>
      <c r="I5">
        <v>4</v>
      </c>
      <c r="J5" s="21">
        <v>1040000000</v>
      </c>
    </row>
    <row r="6" spans="1:10">
      <c r="A6" s="19">
        <v>5</v>
      </c>
      <c r="B6" s="21">
        <v>103200000</v>
      </c>
      <c r="E6" s="20" t="s">
        <v>49</v>
      </c>
      <c r="F6" s="21">
        <v>260000000</v>
      </c>
      <c r="I6">
        <v>5</v>
      </c>
      <c r="J6" s="21">
        <v>360000000</v>
      </c>
    </row>
    <row r="7" spans="1:10">
      <c r="A7" s="19">
        <v>6</v>
      </c>
      <c r="B7" s="21">
        <v>76800000</v>
      </c>
      <c r="E7" s="20" t="s">
        <v>39</v>
      </c>
      <c r="F7" s="21">
        <v>550000000</v>
      </c>
    </row>
    <row r="8" spans="1:10">
      <c r="A8" s="19">
        <v>7</v>
      </c>
      <c r="B8" s="21">
        <v>62400000</v>
      </c>
      <c r="E8" s="20" t="s">
        <v>44</v>
      </c>
      <c r="F8" s="21">
        <v>190000000</v>
      </c>
    </row>
    <row r="9" spans="1:10">
      <c r="A9" s="19">
        <v>8</v>
      </c>
      <c r="B9" s="21">
        <v>52800000</v>
      </c>
    </row>
    <row r="10" spans="1:10">
      <c r="A10" s="19">
        <v>9</v>
      </c>
      <c r="B10" s="21">
        <v>45600000</v>
      </c>
    </row>
    <row r="11" spans="1:10">
      <c r="A11" s="19">
        <v>10</v>
      </c>
      <c r="B11" s="21">
        <v>38400000</v>
      </c>
    </row>
    <row r="12" spans="1:10">
      <c r="A12" s="19">
        <v>11</v>
      </c>
      <c r="B12" s="21">
        <v>26400000</v>
      </c>
    </row>
    <row r="13" spans="1:10">
      <c r="A13" s="19">
        <v>12</v>
      </c>
      <c r="B13" s="21">
        <v>19200000</v>
      </c>
    </row>
    <row r="14" spans="1:10">
      <c r="A14" s="19">
        <v>13</v>
      </c>
      <c r="B14" s="21">
        <v>13200000</v>
      </c>
    </row>
    <row r="15" spans="1:10">
      <c r="A15" s="19">
        <v>14</v>
      </c>
      <c r="B15" s="21">
        <v>10800000</v>
      </c>
    </row>
    <row r="16" spans="1:10">
      <c r="A16" s="19">
        <v>15</v>
      </c>
      <c r="B16" s="21">
        <v>8400000</v>
      </c>
      <c r="E16" s="18"/>
      <c r="F16" s="18"/>
    </row>
    <row r="17" spans="1:7">
      <c r="A17" s="19">
        <v>16</v>
      </c>
      <c r="B17" s="21">
        <v>4320000</v>
      </c>
    </row>
    <row r="18" spans="1:7">
      <c r="A18" s="19">
        <v>17</v>
      </c>
      <c r="B18" s="21">
        <v>2700000</v>
      </c>
    </row>
    <row r="27" spans="1:7">
      <c r="B27" s="18"/>
      <c r="C27" s="18"/>
      <c r="D27" s="18"/>
      <c r="E27" s="18"/>
      <c r="F27" s="18"/>
      <c r="G27" s="18"/>
    </row>
    <row r="28" spans="1:7">
      <c r="C28" s="21"/>
      <c r="E28" s="21"/>
      <c r="G28" s="21"/>
    </row>
    <row r="29" spans="1:7">
      <c r="C29" s="21"/>
      <c r="E29" s="21"/>
      <c r="G29" s="21"/>
    </row>
    <row r="30" spans="1:7">
      <c r="C30" s="21"/>
      <c r="E30" s="21"/>
      <c r="G30" s="21"/>
    </row>
    <row r="31" spans="1:7">
      <c r="C31" s="21"/>
      <c r="E31" s="21"/>
      <c r="G31" s="21"/>
    </row>
    <row r="32" spans="1:7">
      <c r="C32" s="21"/>
      <c r="E32" s="21"/>
      <c r="G32" s="21"/>
    </row>
    <row r="33" spans="3:5">
      <c r="C33" s="21"/>
      <c r="E33" s="21"/>
    </row>
    <row r="34" spans="3:5">
      <c r="C34" s="21"/>
      <c r="E34" s="21"/>
    </row>
    <row r="35" spans="3:5">
      <c r="C35" s="21"/>
    </row>
    <row r="36" spans="3:5">
      <c r="C36" s="21"/>
    </row>
    <row r="37" spans="3:5">
      <c r="C37" s="21"/>
    </row>
    <row r="38" spans="3:5">
      <c r="C38" s="21"/>
    </row>
    <row r="39" spans="3:5">
      <c r="C39" s="21"/>
    </row>
    <row r="40" spans="3:5">
      <c r="C40" s="21"/>
    </row>
    <row r="41" spans="3:5">
      <c r="C41" s="21"/>
    </row>
    <row r="42" spans="3:5">
      <c r="C42" s="21"/>
    </row>
    <row r="43" spans="3:5">
      <c r="C43" s="21"/>
    </row>
    <row r="44" spans="3:5">
      <c r="C44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B7"/>
  <sheetViews>
    <sheetView workbookViewId="0">
      <selection activeCell="B1" sqref="B1:B7"/>
    </sheetView>
  </sheetViews>
  <sheetFormatPr defaultRowHeight="15"/>
  <cols>
    <col min="2" max="2" width="19.28515625" customWidth="1"/>
  </cols>
  <sheetData>
    <row r="1" spans="2:2">
      <c r="B1" t="s">
        <v>231</v>
      </c>
    </row>
    <row r="2" spans="2:2">
      <c r="B2">
        <v>1</v>
      </c>
    </row>
    <row r="3" spans="2:2">
      <c r="B3">
        <v>2</v>
      </c>
    </row>
    <row r="4" spans="2:2">
      <c r="B4" t="s">
        <v>117</v>
      </c>
    </row>
    <row r="5" spans="2:2">
      <c r="B5" t="s">
        <v>115</v>
      </c>
    </row>
    <row r="6" spans="2:2">
      <c r="B6" t="s">
        <v>116</v>
      </c>
    </row>
    <row r="7" spans="2:2">
      <c r="B7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opLeftCell="A74" workbookViewId="0">
      <selection activeCell="E93" sqref="E93"/>
    </sheetView>
  </sheetViews>
  <sheetFormatPr defaultRowHeight="15"/>
  <sheetData>
    <row r="1" spans="1:10">
      <c r="A1" s="22" t="s">
        <v>93</v>
      </c>
      <c r="B1" s="22" t="s">
        <v>233</v>
      </c>
      <c r="C1" s="22" t="s">
        <v>234</v>
      </c>
      <c r="D1" s="22" t="s">
        <v>235</v>
      </c>
      <c r="E1" s="22" t="s">
        <v>236</v>
      </c>
      <c r="F1" s="22" t="s">
        <v>1</v>
      </c>
      <c r="G1" s="22" t="s">
        <v>2</v>
      </c>
      <c r="H1" s="22" t="s">
        <v>3</v>
      </c>
      <c r="I1" s="22" t="s">
        <v>237</v>
      </c>
      <c r="J1" s="22" t="s">
        <v>238</v>
      </c>
    </row>
    <row r="2" spans="1:10">
      <c r="A2" t="s">
        <v>114</v>
      </c>
      <c r="B2">
        <v>1</v>
      </c>
      <c r="C2" t="s">
        <v>30</v>
      </c>
      <c r="D2">
        <v>6342461.5</v>
      </c>
      <c r="E2" t="s">
        <v>4</v>
      </c>
      <c r="F2" t="s">
        <v>5</v>
      </c>
      <c r="G2" t="s">
        <v>7</v>
      </c>
      <c r="H2" t="s">
        <v>239</v>
      </c>
      <c r="I2" t="s">
        <v>240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6342461.5</v>
      </c>
      <c r="E3" t="s">
        <v>4</v>
      </c>
      <c r="F3" t="s">
        <v>9</v>
      </c>
      <c r="G3" t="s">
        <v>10</v>
      </c>
      <c r="H3" t="s">
        <v>239</v>
      </c>
      <c r="I3" t="s">
        <v>241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242</v>
      </c>
      <c r="I4" t="s">
        <v>243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12465727.5</v>
      </c>
      <c r="E5" t="s">
        <v>4</v>
      </c>
      <c r="F5" t="s">
        <v>9</v>
      </c>
      <c r="G5" t="s">
        <v>11</v>
      </c>
      <c r="H5" t="s">
        <v>239</v>
      </c>
      <c r="I5" t="s">
        <v>244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12465727.5</v>
      </c>
      <c r="E6" t="s">
        <v>4</v>
      </c>
      <c r="F6" t="s">
        <v>5</v>
      </c>
      <c r="G6" t="s">
        <v>8</v>
      </c>
      <c r="H6" t="s">
        <v>239</v>
      </c>
      <c r="I6" t="s">
        <v>245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49384306</v>
      </c>
      <c r="E7" t="s">
        <v>13</v>
      </c>
      <c r="F7" t="s">
        <v>15</v>
      </c>
      <c r="G7" t="s">
        <v>15</v>
      </c>
      <c r="H7" t="s">
        <v>246</v>
      </c>
      <c r="I7" t="s">
        <v>247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49384306</v>
      </c>
      <c r="E8" t="s">
        <v>13</v>
      </c>
      <c r="F8" t="s">
        <v>14</v>
      </c>
      <c r="G8" t="s">
        <v>14</v>
      </c>
      <c r="H8" t="s">
        <v>246</v>
      </c>
      <c r="I8" t="s">
        <v>248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242</v>
      </c>
      <c r="I9" t="s">
        <v>249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49393878</v>
      </c>
      <c r="E10" t="s">
        <v>4</v>
      </c>
      <c r="F10" t="s">
        <v>5</v>
      </c>
      <c r="G10" t="s">
        <v>7</v>
      </c>
      <c r="H10" t="s">
        <v>239</v>
      </c>
      <c r="I10" t="s">
        <v>250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49393878</v>
      </c>
      <c r="E11" t="s">
        <v>4</v>
      </c>
      <c r="F11" t="s">
        <v>5</v>
      </c>
      <c r="G11" t="s">
        <v>6</v>
      </c>
      <c r="H11" t="s">
        <v>239</v>
      </c>
      <c r="I11" t="s">
        <v>251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11734697.5</v>
      </c>
      <c r="E12" t="s">
        <v>19</v>
      </c>
      <c r="F12" t="s">
        <v>20</v>
      </c>
      <c r="G12" t="s">
        <v>22</v>
      </c>
      <c r="H12" t="s">
        <v>252</v>
      </c>
      <c r="I12" t="s">
        <v>253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11734697.5</v>
      </c>
      <c r="E13" t="s">
        <v>19</v>
      </c>
      <c r="F13" t="s">
        <v>20</v>
      </c>
      <c r="G13" t="s">
        <v>21</v>
      </c>
      <c r="H13" t="s">
        <v>252</v>
      </c>
      <c r="I13" t="s">
        <v>254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38281488.5</v>
      </c>
      <c r="E14" t="s">
        <v>19</v>
      </c>
      <c r="F14" t="s">
        <v>20</v>
      </c>
      <c r="G14" t="s">
        <v>21</v>
      </c>
      <c r="H14" t="s">
        <v>252</v>
      </c>
      <c r="I14" t="s">
        <v>255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38281488.5</v>
      </c>
      <c r="E15" t="s">
        <v>19</v>
      </c>
      <c r="F15" t="s">
        <v>20</v>
      </c>
      <c r="G15" t="s">
        <v>22</v>
      </c>
      <c r="H15" t="s">
        <v>252</v>
      </c>
      <c r="I15" t="s">
        <v>256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242</v>
      </c>
      <c r="I16" t="s">
        <v>257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28399986</v>
      </c>
      <c r="E17" t="s">
        <v>4</v>
      </c>
      <c r="F17" t="s">
        <v>5</v>
      </c>
      <c r="G17" t="s">
        <v>6</v>
      </c>
      <c r="H17" t="s">
        <v>239</v>
      </c>
      <c r="I17" t="s">
        <v>258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28399986</v>
      </c>
      <c r="E18" t="s">
        <v>4</v>
      </c>
      <c r="F18" t="s">
        <v>9</v>
      </c>
      <c r="G18" t="s">
        <v>11</v>
      </c>
      <c r="H18" t="s">
        <v>239</v>
      </c>
      <c r="I18" t="s">
        <v>259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43833099</v>
      </c>
      <c r="E19" t="s">
        <v>13</v>
      </c>
      <c r="F19" t="s">
        <v>14</v>
      </c>
      <c r="G19" t="s">
        <v>14</v>
      </c>
      <c r="H19" t="s">
        <v>246</v>
      </c>
      <c r="I19" t="s">
        <v>260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43833099</v>
      </c>
      <c r="E20" t="s">
        <v>13</v>
      </c>
      <c r="F20" t="s">
        <v>15</v>
      </c>
      <c r="G20" t="s">
        <v>15</v>
      </c>
      <c r="H20" t="s">
        <v>246</v>
      </c>
      <c r="I20" t="s">
        <v>261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27157906.5</v>
      </c>
      <c r="E21" t="s">
        <v>4</v>
      </c>
      <c r="F21" t="s">
        <v>9</v>
      </c>
      <c r="G21" t="s">
        <v>10</v>
      </c>
      <c r="H21" t="s">
        <v>239</v>
      </c>
      <c r="I21" t="s">
        <v>262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27157906.5</v>
      </c>
      <c r="E22" t="s">
        <v>4</v>
      </c>
      <c r="F22" t="s">
        <v>9</v>
      </c>
      <c r="G22" t="s">
        <v>12</v>
      </c>
      <c r="H22" t="s">
        <v>239</v>
      </c>
      <c r="I22" t="s">
        <v>263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11733148.5</v>
      </c>
      <c r="E23" t="s">
        <v>13</v>
      </c>
      <c r="F23" t="s">
        <v>16</v>
      </c>
      <c r="G23" t="s">
        <v>18</v>
      </c>
      <c r="H23" t="s">
        <v>246</v>
      </c>
      <c r="I23" t="s">
        <v>264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11733148.5</v>
      </c>
      <c r="E24" t="s">
        <v>13</v>
      </c>
      <c r="F24" t="s">
        <v>14</v>
      </c>
      <c r="G24" t="s">
        <v>14</v>
      </c>
      <c r="H24" t="s">
        <v>246</v>
      </c>
      <c r="I24" t="s">
        <v>265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33948976.5</v>
      </c>
      <c r="E25" t="s">
        <v>19</v>
      </c>
      <c r="F25" t="s">
        <v>20</v>
      </c>
      <c r="G25" t="s">
        <v>21</v>
      </c>
      <c r="H25" t="s">
        <v>252</v>
      </c>
      <c r="I25" t="s">
        <v>266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33948976.5</v>
      </c>
      <c r="E26" t="s">
        <v>19</v>
      </c>
      <c r="F26" t="s">
        <v>20</v>
      </c>
      <c r="G26" t="s">
        <v>22</v>
      </c>
      <c r="H26" t="s">
        <v>252</v>
      </c>
      <c r="I26" t="s">
        <v>267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16058483.5</v>
      </c>
      <c r="E27" t="s">
        <v>4</v>
      </c>
      <c r="F27" t="s">
        <v>5</v>
      </c>
      <c r="G27" t="s">
        <v>6</v>
      </c>
      <c r="H27" t="s">
        <v>239</v>
      </c>
      <c r="I27" t="s">
        <v>240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16058483.5</v>
      </c>
      <c r="E28" t="s">
        <v>4</v>
      </c>
      <c r="F28" t="s">
        <v>9</v>
      </c>
      <c r="G28" t="s">
        <v>10</v>
      </c>
      <c r="H28" t="s">
        <v>239</v>
      </c>
      <c r="I28" t="s">
        <v>268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38275427.5</v>
      </c>
      <c r="E29" t="s">
        <v>13</v>
      </c>
      <c r="F29" t="s">
        <v>16</v>
      </c>
      <c r="G29" t="s">
        <v>18</v>
      </c>
      <c r="H29" t="s">
        <v>246</v>
      </c>
      <c r="I29" t="s">
        <v>269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38275427.5</v>
      </c>
      <c r="E30" t="s">
        <v>13</v>
      </c>
      <c r="F30" t="s">
        <v>14</v>
      </c>
      <c r="G30" t="s">
        <v>14</v>
      </c>
      <c r="H30" t="s">
        <v>246</v>
      </c>
      <c r="I30" t="s">
        <v>270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242</v>
      </c>
      <c r="I31" t="s">
        <v>271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10551181.5</v>
      </c>
      <c r="E32" t="s">
        <v>4</v>
      </c>
      <c r="F32" t="s">
        <v>9</v>
      </c>
      <c r="G32" t="s">
        <v>11</v>
      </c>
      <c r="H32" t="s">
        <v>239</v>
      </c>
      <c r="I32" t="s">
        <v>272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10551181.5</v>
      </c>
      <c r="E33" t="s">
        <v>4</v>
      </c>
      <c r="F33" t="s">
        <v>9</v>
      </c>
      <c r="G33" t="s">
        <v>12</v>
      </c>
      <c r="H33" t="s">
        <v>239</v>
      </c>
      <c r="I33" t="s">
        <v>273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45075945.5</v>
      </c>
      <c r="E34" t="s">
        <v>19</v>
      </c>
      <c r="F34" t="s">
        <v>20</v>
      </c>
      <c r="G34" t="s">
        <v>21</v>
      </c>
      <c r="H34" t="s">
        <v>252</v>
      </c>
      <c r="I34" t="s">
        <v>274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45075945.5</v>
      </c>
      <c r="E35" t="s">
        <v>19</v>
      </c>
      <c r="F35" t="s">
        <v>20</v>
      </c>
      <c r="G35" t="s">
        <v>22</v>
      </c>
      <c r="H35" t="s">
        <v>252</v>
      </c>
      <c r="I35" t="s">
        <v>275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242</v>
      </c>
      <c r="I36" t="s">
        <v>276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49382967.5</v>
      </c>
      <c r="E37" t="s">
        <v>19</v>
      </c>
      <c r="F37" t="s">
        <v>20</v>
      </c>
      <c r="G37" t="s">
        <v>21</v>
      </c>
      <c r="H37" t="s">
        <v>252</v>
      </c>
      <c r="I37" t="s">
        <v>275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49382967.5</v>
      </c>
      <c r="E38" t="s">
        <v>19</v>
      </c>
      <c r="F38" t="s">
        <v>20</v>
      </c>
      <c r="G38" t="s">
        <v>22</v>
      </c>
      <c r="H38" t="s">
        <v>252</v>
      </c>
      <c r="I38" t="s">
        <v>253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242</v>
      </c>
      <c r="I39" t="s">
        <v>277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11733316.5</v>
      </c>
      <c r="E40" t="s">
        <v>4</v>
      </c>
      <c r="F40" t="s">
        <v>5</v>
      </c>
      <c r="G40" t="s">
        <v>8</v>
      </c>
      <c r="H40" t="s">
        <v>239</v>
      </c>
      <c r="I40" t="s">
        <v>278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11733316.5</v>
      </c>
      <c r="E41" t="s">
        <v>4</v>
      </c>
      <c r="F41" t="s">
        <v>9</v>
      </c>
      <c r="G41" t="s">
        <v>10</v>
      </c>
      <c r="H41" t="s">
        <v>239</v>
      </c>
      <c r="I41" t="s">
        <v>279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32716615</v>
      </c>
      <c r="E42" t="s">
        <v>13</v>
      </c>
      <c r="F42" t="s">
        <v>15</v>
      </c>
      <c r="G42" t="s">
        <v>15</v>
      </c>
      <c r="H42" t="s">
        <v>246</v>
      </c>
      <c r="I42" t="s">
        <v>280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32716615</v>
      </c>
      <c r="E43" t="s">
        <v>13</v>
      </c>
      <c r="F43" t="s">
        <v>16</v>
      </c>
      <c r="G43" t="s">
        <v>17</v>
      </c>
      <c r="H43" t="s">
        <v>246</v>
      </c>
      <c r="I43" t="s">
        <v>281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242</v>
      </c>
      <c r="I44" t="s">
        <v>282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39449391</v>
      </c>
      <c r="E45" t="s">
        <v>13</v>
      </c>
      <c r="F45" t="s">
        <v>15</v>
      </c>
      <c r="G45" t="s">
        <v>15</v>
      </c>
      <c r="H45" t="s">
        <v>246</v>
      </c>
      <c r="I45" t="s">
        <v>283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39449391</v>
      </c>
      <c r="E46" t="s">
        <v>13</v>
      </c>
      <c r="F46" t="s">
        <v>16</v>
      </c>
      <c r="G46" t="s">
        <v>18</v>
      </c>
      <c r="H46" t="s">
        <v>246</v>
      </c>
      <c r="I46" t="s">
        <v>284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242</v>
      </c>
      <c r="I47" t="s">
        <v>285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22844186</v>
      </c>
      <c r="E48" t="s">
        <v>4</v>
      </c>
      <c r="F48" t="s">
        <v>9</v>
      </c>
      <c r="G48" t="s">
        <v>11</v>
      </c>
      <c r="H48" t="s">
        <v>239</v>
      </c>
      <c r="I48" t="s">
        <v>273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22844186</v>
      </c>
      <c r="E49" t="s">
        <v>4</v>
      </c>
      <c r="F49" t="s">
        <v>9</v>
      </c>
      <c r="G49" t="s">
        <v>10</v>
      </c>
      <c r="H49" t="s">
        <v>239</v>
      </c>
      <c r="I49" t="s">
        <v>244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242</v>
      </c>
      <c r="I50" t="s">
        <v>286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6179161.5</v>
      </c>
      <c r="E51" t="s">
        <v>19</v>
      </c>
      <c r="F51" t="s">
        <v>20</v>
      </c>
      <c r="G51" t="s">
        <v>22</v>
      </c>
      <c r="H51" t="s">
        <v>252</v>
      </c>
      <c r="I51" t="s">
        <v>256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6179161.5</v>
      </c>
      <c r="E52" t="s">
        <v>19</v>
      </c>
      <c r="F52" t="s">
        <v>20</v>
      </c>
      <c r="G52" t="s">
        <v>21</v>
      </c>
      <c r="H52" t="s">
        <v>252</v>
      </c>
      <c r="I52" t="s">
        <v>255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242</v>
      </c>
      <c r="I53" t="s">
        <v>243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6183405.5</v>
      </c>
      <c r="E54" t="s">
        <v>4</v>
      </c>
      <c r="F54" t="s">
        <v>9</v>
      </c>
      <c r="G54" t="s">
        <v>12</v>
      </c>
      <c r="H54" t="s">
        <v>239</v>
      </c>
      <c r="I54" t="s">
        <v>244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6183405.5</v>
      </c>
      <c r="E55" t="s">
        <v>4</v>
      </c>
      <c r="F55" t="s">
        <v>5</v>
      </c>
      <c r="G55" t="s">
        <v>8</v>
      </c>
      <c r="H55" t="s">
        <v>239</v>
      </c>
      <c r="I55" t="s">
        <v>287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242</v>
      </c>
      <c r="I56" t="s">
        <v>249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17291163.5</v>
      </c>
      <c r="E57" t="s">
        <v>19</v>
      </c>
      <c r="F57" t="s">
        <v>20</v>
      </c>
      <c r="G57" t="s">
        <v>22</v>
      </c>
      <c r="H57" t="s">
        <v>252</v>
      </c>
      <c r="I57" t="s">
        <v>256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17291163.5</v>
      </c>
      <c r="E58" t="s">
        <v>19</v>
      </c>
      <c r="F58" t="s">
        <v>20</v>
      </c>
      <c r="G58" t="s">
        <v>21</v>
      </c>
      <c r="H58" t="s">
        <v>252</v>
      </c>
      <c r="I58" t="s">
        <v>255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242</v>
      </c>
      <c r="I59" t="s">
        <v>257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38278837.5</v>
      </c>
      <c r="E60" t="s">
        <v>4</v>
      </c>
      <c r="F60" t="s">
        <v>5</v>
      </c>
      <c r="G60" t="s">
        <v>8</v>
      </c>
      <c r="H60" t="s">
        <v>239</v>
      </c>
      <c r="I60" t="s">
        <v>288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38278837.5</v>
      </c>
      <c r="E61" t="s">
        <v>4</v>
      </c>
      <c r="F61" t="s">
        <v>5</v>
      </c>
      <c r="G61" t="s">
        <v>7</v>
      </c>
      <c r="H61" t="s">
        <v>239</v>
      </c>
      <c r="I61" t="s">
        <v>240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242</v>
      </c>
      <c r="I62" t="s">
        <v>271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6179517</v>
      </c>
      <c r="E63" t="s">
        <v>13</v>
      </c>
      <c r="F63" t="s">
        <v>15</v>
      </c>
      <c r="G63" t="s">
        <v>15</v>
      </c>
      <c r="H63" t="s">
        <v>246</v>
      </c>
      <c r="I63" t="s">
        <v>289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6179517</v>
      </c>
      <c r="E64" t="s">
        <v>13</v>
      </c>
      <c r="F64" t="s">
        <v>14</v>
      </c>
      <c r="G64" t="s">
        <v>14</v>
      </c>
      <c r="H64" t="s">
        <v>246</v>
      </c>
      <c r="I64" t="s">
        <v>290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242</v>
      </c>
      <c r="I65" t="s">
        <v>276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32716094</v>
      </c>
      <c r="E66" t="s">
        <v>19</v>
      </c>
      <c r="F66" t="s">
        <v>20</v>
      </c>
      <c r="G66" t="s">
        <v>22</v>
      </c>
      <c r="H66" t="s">
        <v>252</v>
      </c>
      <c r="I66" t="s">
        <v>267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32716094</v>
      </c>
      <c r="E67" t="s">
        <v>19</v>
      </c>
      <c r="F67" t="s">
        <v>20</v>
      </c>
      <c r="G67" t="s">
        <v>21</v>
      </c>
      <c r="H67" t="s">
        <v>252</v>
      </c>
      <c r="I67" t="s">
        <v>253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242</v>
      </c>
      <c r="I68" t="s">
        <v>277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28401244.5</v>
      </c>
      <c r="E69" t="s">
        <v>4</v>
      </c>
      <c r="F69" t="s">
        <v>5</v>
      </c>
      <c r="G69" t="s">
        <v>6</v>
      </c>
      <c r="H69" t="s">
        <v>239</v>
      </c>
      <c r="I69" t="s">
        <v>287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28401244.5</v>
      </c>
      <c r="E70" t="s">
        <v>4</v>
      </c>
      <c r="F70" t="s">
        <v>5</v>
      </c>
      <c r="G70" t="s">
        <v>7</v>
      </c>
      <c r="H70" t="s">
        <v>239</v>
      </c>
      <c r="I70" t="s">
        <v>250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39460091.5</v>
      </c>
      <c r="E71" t="s">
        <v>19</v>
      </c>
      <c r="F71" t="s">
        <v>20</v>
      </c>
      <c r="G71" t="s">
        <v>22</v>
      </c>
      <c r="H71" t="s">
        <v>252</v>
      </c>
      <c r="I71" t="s">
        <v>254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39460091.5</v>
      </c>
      <c r="E72" t="s">
        <v>19</v>
      </c>
      <c r="F72" t="s">
        <v>20</v>
      </c>
      <c r="G72" t="s">
        <v>21</v>
      </c>
      <c r="H72" t="s">
        <v>252</v>
      </c>
      <c r="I72" t="s">
        <v>274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242</v>
      </c>
      <c r="I73" t="s">
        <v>282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242</v>
      </c>
      <c r="I74" t="s">
        <v>285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242</v>
      </c>
      <c r="I75" t="s">
        <v>286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38273142</v>
      </c>
      <c r="E76" t="s">
        <v>4</v>
      </c>
      <c r="F76" t="s">
        <v>9</v>
      </c>
      <c r="G76" t="s">
        <v>10</v>
      </c>
      <c r="H76" t="s">
        <v>239</v>
      </c>
      <c r="I76" t="s">
        <v>241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38273142</v>
      </c>
      <c r="E77" t="s">
        <v>4</v>
      </c>
      <c r="F77" t="s">
        <v>5</v>
      </c>
      <c r="G77" t="s">
        <v>6</v>
      </c>
      <c r="H77" t="s">
        <v>239</v>
      </c>
      <c r="I77" t="s">
        <v>251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43834257.5</v>
      </c>
      <c r="E78" t="s">
        <v>13</v>
      </c>
      <c r="F78" t="s">
        <v>14</v>
      </c>
      <c r="G78" t="s">
        <v>14</v>
      </c>
      <c r="H78" t="s">
        <v>246</v>
      </c>
      <c r="I78" t="s">
        <v>291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43834257.5</v>
      </c>
      <c r="E79" t="s">
        <v>13</v>
      </c>
      <c r="F79" t="s">
        <v>16</v>
      </c>
      <c r="G79" t="s">
        <v>18</v>
      </c>
      <c r="H79" t="s">
        <v>246</v>
      </c>
      <c r="I79" t="s">
        <v>292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242</v>
      </c>
      <c r="I80" t="s">
        <v>286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22838112.5</v>
      </c>
      <c r="E81" t="s">
        <v>4</v>
      </c>
      <c r="F81" t="s">
        <v>5</v>
      </c>
      <c r="G81" t="s">
        <v>8</v>
      </c>
      <c r="H81" t="s">
        <v>239</v>
      </c>
      <c r="I81" t="s">
        <v>250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22838112.5</v>
      </c>
      <c r="E82" t="s">
        <v>4</v>
      </c>
      <c r="F82" t="s">
        <v>9</v>
      </c>
      <c r="G82" t="s">
        <v>10</v>
      </c>
      <c r="H82" t="s">
        <v>239</v>
      </c>
      <c r="I82" t="s">
        <v>268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11740999</v>
      </c>
      <c r="E83" t="s">
        <v>19</v>
      </c>
      <c r="F83" t="s">
        <v>20</v>
      </c>
      <c r="G83" t="s">
        <v>21</v>
      </c>
      <c r="H83" t="s">
        <v>252</v>
      </c>
      <c r="I83" t="s">
        <v>293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11740999</v>
      </c>
      <c r="E84" t="s">
        <v>19</v>
      </c>
      <c r="F84" t="s">
        <v>20</v>
      </c>
      <c r="G84" t="s">
        <v>22</v>
      </c>
      <c r="H84" t="s">
        <v>252</v>
      </c>
      <c r="I84" t="s">
        <v>256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242</v>
      </c>
      <c r="I85" t="s">
        <v>282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242</v>
      </c>
      <c r="I86" t="s">
        <v>257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28395129</v>
      </c>
      <c r="E87" t="s">
        <v>13</v>
      </c>
      <c r="F87" t="s">
        <v>15</v>
      </c>
      <c r="G87" t="s">
        <v>15</v>
      </c>
      <c r="H87" t="s">
        <v>246</v>
      </c>
      <c r="I87" t="s">
        <v>294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28395129</v>
      </c>
      <c r="E88" t="s">
        <v>13</v>
      </c>
      <c r="F88" t="s">
        <v>14</v>
      </c>
      <c r="G88" t="s">
        <v>14</v>
      </c>
      <c r="H88" t="s">
        <v>246</v>
      </c>
      <c r="I88" t="s">
        <v>295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33946895.5</v>
      </c>
      <c r="E89" t="s">
        <v>19</v>
      </c>
      <c r="F89" t="s">
        <v>20</v>
      </c>
      <c r="G89" t="s">
        <v>21</v>
      </c>
      <c r="H89" t="s">
        <v>252</v>
      </c>
      <c r="I89" t="s">
        <v>255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33946895.5</v>
      </c>
      <c r="E90" t="s">
        <v>19</v>
      </c>
      <c r="F90" t="s">
        <v>20</v>
      </c>
      <c r="G90" t="s">
        <v>22</v>
      </c>
      <c r="H90" t="s">
        <v>252</v>
      </c>
      <c r="I90" t="s">
        <v>275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242</v>
      </c>
      <c r="I91" t="s">
        <v>286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5494343</v>
      </c>
      <c r="E92" t="s">
        <v>4</v>
      </c>
      <c r="F92" t="s">
        <v>9</v>
      </c>
      <c r="G92" t="s">
        <v>12</v>
      </c>
      <c r="H92" t="s">
        <v>239</v>
      </c>
      <c r="I92" t="s">
        <v>268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5494343</v>
      </c>
      <c r="E93" t="s">
        <v>4</v>
      </c>
      <c r="F93" t="s">
        <v>5</v>
      </c>
      <c r="G93" t="s">
        <v>6</v>
      </c>
      <c r="H93" t="s">
        <v>239</v>
      </c>
      <c r="I93" t="s">
        <v>287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5493032.5</v>
      </c>
      <c r="E94" t="s">
        <v>13</v>
      </c>
      <c r="F94" t="s">
        <v>16</v>
      </c>
      <c r="G94" t="s">
        <v>18</v>
      </c>
      <c r="H94" t="s">
        <v>246</v>
      </c>
      <c r="I94" t="s">
        <v>296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5493032.5</v>
      </c>
      <c r="E95" t="s">
        <v>13</v>
      </c>
      <c r="F95" t="s">
        <v>16</v>
      </c>
      <c r="G95" t="s">
        <v>17</v>
      </c>
      <c r="H95" t="s">
        <v>246</v>
      </c>
      <c r="I95" t="s">
        <v>297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242</v>
      </c>
      <c r="I96" t="s">
        <v>276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43825146</v>
      </c>
      <c r="E97" t="s">
        <v>19</v>
      </c>
      <c r="F97" t="s">
        <v>20</v>
      </c>
      <c r="G97" t="s">
        <v>22</v>
      </c>
      <c r="H97" t="s">
        <v>252</v>
      </c>
      <c r="I97" t="s">
        <v>254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43825146</v>
      </c>
      <c r="E98" t="s">
        <v>19</v>
      </c>
      <c r="F98" t="s">
        <v>20</v>
      </c>
      <c r="G98" t="s">
        <v>21</v>
      </c>
      <c r="H98" t="s">
        <v>252</v>
      </c>
      <c r="I98" t="s">
        <v>267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242</v>
      </c>
      <c r="I99" t="s">
        <v>276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11735181.5</v>
      </c>
      <c r="E100" t="s">
        <v>13</v>
      </c>
      <c r="F100" t="s">
        <v>14</v>
      </c>
      <c r="G100" t="s">
        <v>14</v>
      </c>
      <c r="H100" t="s">
        <v>246</v>
      </c>
      <c r="I100" t="s">
        <v>260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11735181.5</v>
      </c>
      <c r="E101" t="s">
        <v>13</v>
      </c>
      <c r="F101" t="s">
        <v>16</v>
      </c>
      <c r="G101" t="s">
        <v>17</v>
      </c>
      <c r="H101" t="s">
        <v>246</v>
      </c>
      <c r="I101" t="s">
        <v>298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242</v>
      </c>
      <c r="I102" t="s">
        <v>243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49386702.5</v>
      </c>
      <c r="E103" t="s">
        <v>13</v>
      </c>
      <c r="F103" t="s">
        <v>16</v>
      </c>
      <c r="G103" t="s">
        <v>17</v>
      </c>
      <c r="H103" t="s">
        <v>246</v>
      </c>
      <c r="I103" t="s">
        <v>299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49386702.5</v>
      </c>
      <c r="E104" t="s">
        <v>13</v>
      </c>
      <c r="F104" t="s">
        <v>16</v>
      </c>
      <c r="G104" t="s">
        <v>18</v>
      </c>
      <c r="H104" t="s">
        <v>246</v>
      </c>
      <c r="I104" t="s">
        <v>264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11734830.5</v>
      </c>
      <c r="E105" t="s">
        <v>19</v>
      </c>
      <c r="F105" t="s">
        <v>20</v>
      </c>
      <c r="G105" t="s">
        <v>21</v>
      </c>
      <c r="H105" t="s">
        <v>252</v>
      </c>
      <c r="I105" t="s">
        <v>266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11734830.5</v>
      </c>
      <c r="E106" t="s">
        <v>19</v>
      </c>
      <c r="F106" t="s">
        <v>20</v>
      </c>
      <c r="G106" t="s">
        <v>22</v>
      </c>
      <c r="H106" t="s">
        <v>252</v>
      </c>
      <c r="I106" t="s">
        <v>274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242</v>
      </c>
      <c r="I107" t="s">
        <v>276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6178759</v>
      </c>
      <c r="E108" t="s">
        <v>4</v>
      </c>
      <c r="F108" t="s">
        <v>9</v>
      </c>
      <c r="G108" t="s">
        <v>12</v>
      </c>
      <c r="H108" t="s">
        <v>239</v>
      </c>
      <c r="I108" t="s">
        <v>262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6178759</v>
      </c>
      <c r="E109" t="s">
        <v>4</v>
      </c>
      <c r="F109" t="s">
        <v>5</v>
      </c>
      <c r="G109" t="s">
        <v>8</v>
      </c>
      <c r="H109" t="s">
        <v>239</v>
      </c>
      <c r="I109" t="s">
        <v>258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17285179</v>
      </c>
      <c r="E110" t="s">
        <v>4</v>
      </c>
      <c r="F110" t="s">
        <v>9</v>
      </c>
      <c r="G110" t="s">
        <v>12</v>
      </c>
      <c r="H110" t="s">
        <v>239</v>
      </c>
      <c r="I110" t="s">
        <v>259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17285179</v>
      </c>
      <c r="E111" t="s">
        <v>4</v>
      </c>
      <c r="F111" t="s">
        <v>5</v>
      </c>
      <c r="G111" t="s">
        <v>7</v>
      </c>
      <c r="H111" t="s">
        <v>239</v>
      </c>
      <c r="I111" t="s">
        <v>250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32722553.5</v>
      </c>
      <c r="E112" t="s">
        <v>19</v>
      </c>
      <c r="F112" t="s">
        <v>20</v>
      </c>
      <c r="G112" t="s">
        <v>22</v>
      </c>
      <c r="H112" t="s">
        <v>252</v>
      </c>
      <c r="I112" t="s">
        <v>256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32722553.5</v>
      </c>
      <c r="E113" t="s">
        <v>19</v>
      </c>
      <c r="F113" t="s">
        <v>20</v>
      </c>
      <c r="G113" t="s">
        <v>21</v>
      </c>
      <c r="H113" t="s">
        <v>252</v>
      </c>
      <c r="I113" t="s">
        <v>255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242</v>
      </c>
      <c r="I114" t="s">
        <v>271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38271930</v>
      </c>
      <c r="E115" t="s">
        <v>4</v>
      </c>
      <c r="F115" t="s">
        <v>5</v>
      </c>
      <c r="G115" t="s">
        <v>6</v>
      </c>
      <c r="H115" t="s">
        <v>239</v>
      </c>
      <c r="I115" t="s">
        <v>251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38271930</v>
      </c>
      <c r="E116" t="s">
        <v>4</v>
      </c>
      <c r="F116" t="s">
        <v>5</v>
      </c>
      <c r="G116" t="s">
        <v>7</v>
      </c>
      <c r="H116" t="s">
        <v>239</v>
      </c>
      <c r="I116" t="s">
        <v>245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49390797.5</v>
      </c>
      <c r="E117" t="s">
        <v>13</v>
      </c>
      <c r="F117" t="s">
        <v>15</v>
      </c>
      <c r="G117" t="s">
        <v>15</v>
      </c>
      <c r="H117" t="s">
        <v>246</v>
      </c>
      <c r="I117" t="s">
        <v>300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49390797.5</v>
      </c>
      <c r="E118" t="s">
        <v>13</v>
      </c>
      <c r="F118" t="s">
        <v>16</v>
      </c>
      <c r="G118" t="s">
        <v>17</v>
      </c>
      <c r="H118" t="s">
        <v>246</v>
      </c>
      <c r="I118" t="s">
        <v>269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22842710.5</v>
      </c>
      <c r="E119" t="s">
        <v>4</v>
      </c>
      <c r="F119" t="s">
        <v>5</v>
      </c>
      <c r="G119" t="s">
        <v>6</v>
      </c>
      <c r="H119" t="s">
        <v>239</v>
      </c>
      <c r="I119" t="s">
        <v>258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22842710.5</v>
      </c>
      <c r="E120" t="s">
        <v>4</v>
      </c>
      <c r="F120" t="s">
        <v>5</v>
      </c>
      <c r="G120" t="s">
        <v>7</v>
      </c>
      <c r="H120" t="s">
        <v>239</v>
      </c>
      <c r="I120" t="s">
        <v>240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22840013.5</v>
      </c>
      <c r="E121" t="s">
        <v>13</v>
      </c>
      <c r="F121" t="s">
        <v>15</v>
      </c>
      <c r="G121" t="s">
        <v>15</v>
      </c>
      <c r="H121" t="s">
        <v>246</v>
      </c>
      <c r="I121" t="s">
        <v>289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22840013.5</v>
      </c>
      <c r="E122" t="s">
        <v>13</v>
      </c>
      <c r="F122" t="s">
        <v>16</v>
      </c>
      <c r="G122" t="s">
        <v>18</v>
      </c>
      <c r="H122" t="s">
        <v>246</v>
      </c>
      <c r="I122" t="s">
        <v>269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11728983</v>
      </c>
      <c r="E123" t="s">
        <v>19</v>
      </c>
      <c r="F123" t="s">
        <v>20</v>
      </c>
      <c r="G123" t="s">
        <v>22</v>
      </c>
      <c r="H123" t="s">
        <v>252</v>
      </c>
      <c r="I123" t="s">
        <v>254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11728983</v>
      </c>
      <c r="E124" t="s">
        <v>19</v>
      </c>
      <c r="F124" t="s">
        <v>20</v>
      </c>
      <c r="G124" t="s">
        <v>21</v>
      </c>
      <c r="H124" t="s">
        <v>252</v>
      </c>
      <c r="I124" t="s">
        <v>301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32714600</v>
      </c>
      <c r="E125" t="s">
        <v>4</v>
      </c>
      <c r="F125" t="s">
        <v>5</v>
      </c>
      <c r="G125" t="s">
        <v>7</v>
      </c>
      <c r="H125" t="s">
        <v>239</v>
      </c>
      <c r="I125" t="s">
        <v>288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32714600</v>
      </c>
      <c r="E126" t="s">
        <v>4</v>
      </c>
      <c r="F126" t="s">
        <v>5</v>
      </c>
      <c r="G126" t="s">
        <v>8</v>
      </c>
      <c r="H126" t="s">
        <v>239</v>
      </c>
      <c r="I126" t="s">
        <v>278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242</v>
      </c>
      <c r="I127" t="s">
        <v>286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28396436</v>
      </c>
      <c r="E128" t="s">
        <v>4</v>
      </c>
      <c r="F128" t="s">
        <v>5</v>
      </c>
      <c r="G128" t="s">
        <v>7</v>
      </c>
      <c r="H128" t="s">
        <v>239</v>
      </c>
      <c r="I128" t="s">
        <v>287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28396436</v>
      </c>
      <c r="E129" t="s">
        <v>4</v>
      </c>
      <c r="F129" t="s">
        <v>9</v>
      </c>
      <c r="G129" t="s">
        <v>11</v>
      </c>
      <c r="H129" t="s">
        <v>239</v>
      </c>
      <c r="I129" t="s">
        <v>263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17285016</v>
      </c>
      <c r="E130" t="s">
        <v>13</v>
      </c>
      <c r="F130" t="s">
        <v>15</v>
      </c>
      <c r="G130" t="s">
        <v>15</v>
      </c>
      <c r="H130" t="s">
        <v>246</v>
      </c>
      <c r="I130" t="s">
        <v>247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17285016</v>
      </c>
      <c r="E131" t="s">
        <v>13</v>
      </c>
      <c r="F131" t="s">
        <v>14</v>
      </c>
      <c r="G131" t="s">
        <v>14</v>
      </c>
      <c r="H131" t="s">
        <v>246</v>
      </c>
      <c r="I131" t="s">
        <v>265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27164081</v>
      </c>
      <c r="E132" t="s">
        <v>19</v>
      </c>
      <c r="F132" t="s">
        <v>20</v>
      </c>
      <c r="G132" t="s">
        <v>22</v>
      </c>
      <c r="H132" t="s">
        <v>252</v>
      </c>
      <c r="I132" t="s">
        <v>253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27164081</v>
      </c>
      <c r="E133" t="s">
        <v>19</v>
      </c>
      <c r="F133" t="s">
        <v>20</v>
      </c>
      <c r="G133" t="s">
        <v>21</v>
      </c>
      <c r="H133" t="s">
        <v>252</v>
      </c>
      <c r="I133" t="s">
        <v>302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242</v>
      </c>
      <c r="I134" t="s">
        <v>282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33948790</v>
      </c>
      <c r="E135" t="s">
        <v>13</v>
      </c>
      <c r="F135" t="s">
        <v>15</v>
      </c>
      <c r="G135" t="s">
        <v>15</v>
      </c>
      <c r="H135" t="s">
        <v>246</v>
      </c>
      <c r="I135" t="s">
        <v>261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33948790</v>
      </c>
      <c r="E136" t="s">
        <v>13</v>
      </c>
      <c r="F136" t="s">
        <v>16</v>
      </c>
      <c r="G136" t="s">
        <v>17</v>
      </c>
      <c r="H136" t="s">
        <v>246</v>
      </c>
      <c r="I136" t="s">
        <v>284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242</v>
      </c>
      <c r="I137" t="s">
        <v>257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21609433.5</v>
      </c>
      <c r="E138" t="s">
        <v>4</v>
      </c>
      <c r="F138" t="s">
        <v>5</v>
      </c>
      <c r="G138" t="s">
        <v>6</v>
      </c>
      <c r="H138" t="s">
        <v>239</v>
      </c>
      <c r="I138" t="s">
        <v>250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21609433.5</v>
      </c>
      <c r="E139" t="s">
        <v>4</v>
      </c>
      <c r="F139" t="s">
        <v>9</v>
      </c>
      <c r="G139" t="s">
        <v>11</v>
      </c>
      <c r="H139" t="s">
        <v>239</v>
      </c>
      <c r="I139" t="s">
        <v>244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32716320.5</v>
      </c>
      <c r="E140" t="s">
        <v>19</v>
      </c>
      <c r="F140" t="s">
        <v>20</v>
      </c>
      <c r="G140" t="s">
        <v>21</v>
      </c>
      <c r="H140" t="s">
        <v>252</v>
      </c>
      <c r="I140" t="s">
        <v>267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32716320.5</v>
      </c>
      <c r="E141" t="s">
        <v>19</v>
      </c>
      <c r="F141" t="s">
        <v>20</v>
      </c>
      <c r="G141" t="s">
        <v>22</v>
      </c>
      <c r="H141" t="s">
        <v>252</v>
      </c>
      <c r="I141" t="s">
        <v>253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39455140</v>
      </c>
      <c r="E142" t="s">
        <v>19</v>
      </c>
      <c r="F142" t="s">
        <v>20</v>
      </c>
      <c r="G142" t="s">
        <v>21</v>
      </c>
      <c r="H142" t="s">
        <v>252</v>
      </c>
      <c r="I142" t="s">
        <v>293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39455140</v>
      </c>
      <c r="E143" t="s">
        <v>19</v>
      </c>
      <c r="F143" t="s">
        <v>20</v>
      </c>
      <c r="G143" t="s">
        <v>22</v>
      </c>
      <c r="H143" t="s">
        <v>252</v>
      </c>
      <c r="I143" t="s">
        <v>303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242</v>
      </c>
      <c r="I144" t="s">
        <v>285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16060058.5</v>
      </c>
      <c r="E145" t="s">
        <v>4</v>
      </c>
      <c r="F145" t="s">
        <v>5</v>
      </c>
      <c r="G145" t="s">
        <v>8</v>
      </c>
      <c r="H145" t="s">
        <v>239</v>
      </c>
      <c r="I145" t="s">
        <v>304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16060058.5</v>
      </c>
      <c r="E146" t="s">
        <v>4</v>
      </c>
      <c r="F146" t="s">
        <v>9</v>
      </c>
      <c r="G146" t="s">
        <v>10</v>
      </c>
      <c r="H146" t="s">
        <v>239</v>
      </c>
      <c r="I146" t="s">
        <v>263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27161345.5</v>
      </c>
      <c r="E147" t="s">
        <v>13</v>
      </c>
      <c r="F147" t="s">
        <v>14</v>
      </c>
      <c r="G147" t="s">
        <v>14</v>
      </c>
      <c r="H147" t="s">
        <v>246</v>
      </c>
      <c r="I147" t="s">
        <v>248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27161345.5</v>
      </c>
      <c r="E148" t="s">
        <v>13</v>
      </c>
      <c r="F148" t="s">
        <v>16</v>
      </c>
      <c r="G148" t="s">
        <v>17</v>
      </c>
      <c r="H148" t="s">
        <v>246</v>
      </c>
      <c r="I148" t="s">
        <v>281</v>
      </c>
      <c r="J14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2025-06-14T14:03:30Z</dcterms:modified>
  <cp:category/>
  <cp:contentStatus/>
</cp:coreProperties>
</file>