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22EA9E2E-1A53-48CB-9C29-531906FBDEB1}" xr6:coauthVersionLast="47" xr6:coauthVersionMax="47" xr10:uidLastSave="{374CECE0-0D92-4CDA-88C9-4E5E9F1D3E07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2" i="6"/>
  <c r="F41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AD48" i="3" s="1"/>
  <c r="X47" i="3"/>
  <c r="W47" i="3"/>
  <c r="V47" i="3"/>
  <c r="U47" i="3"/>
  <c r="T47" i="3"/>
  <c r="F47" i="3"/>
  <c r="E47" i="3"/>
  <c r="AD47" i="3" s="1"/>
  <c r="X46" i="3"/>
  <c r="W46" i="3"/>
  <c r="V46" i="3"/>
  <c r="U46" i="3"/>
  <c r="Y46" i="3" s="1"/>
  <c r="T46" i="3"/>
  <c r="F46" i="3"/>
  <c r="E46" i="3"/>
  <c r="X45" i="3"/>
  <c r="W45" i="3"/>
  <c r="V45" i="3"/>
  <c r="U45" i="3"/>
  <c r="Y45" i="3" s="1"/>
  <c r="T45" i="3"/>
  <c r="F45" i="3"/>
  <c r="E45" i="3"/>
  <c r="AA45" i="3" s="1"/>
  <c r="X44" i="3"/>
  <c r="W44" i="3"/>
  <c r="V44" i="3"/>
  <c r="U44" i="3"/>
  <c r="Y44" i="3" s="1"/>
  <c r="T44" i="3"/>
  <c r="F44" i="3"/>
  <c r="E44" i="3"/>
  <c r="AD44" i="3" s="1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T34" i="3"/>
  <c r="F34" i="3"/>
  <c r="E34" i="3"/>
  <c r="AD34" i="3" s="1"/>
  <c r="X33" i="3"/>
  <c r="W33" i="3"/>
  <c r="V33" i="3"/>
  <c r="U33" i="3"/>
  <c r="Y33" i="3" s="1"/>
  <c r="T33" i="3"/>
  <c r="F33" i="3"/>
  <c r="E33" i="3"/>
  <c r="K33" i="3" s="1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X29" i="3"/>
  <c r="W29" i="3"/>
  <c r="V29" i="3"/>
  <c r="U29" i="3"/>
  <c r="T29" i="3"/>
  <c r="F29" i="3"/>
  <c r="E29" i="3"/>
  <c r="AB29" i="3" s="1"/>
  <c r="X28" i="3"/>
  <c r="W28" i="3"/>
  <c r="V28" i="3"/>
  <c r="U28" i="3"/>
  <c r="T28" i="3"/>
  <c r="F28" i="3"/>
  <c r="E28" i="3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T26" i="3"/>
  <c r="F26" i="3"/>
  <c r="E26" i="3"/>
  <c r="AB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AD23" i="3" s="1"/>
  <c r="X22" i="3"/>
  <c r="W22" i="3"/>
  <c r="V22" i="3"/>
  <c r="U22" i="3"/>
  <c r="T22" i="3"/>
  <c r="F22" i="3"/>
  <c r="E22" i="3"/>
  <c r="K22" i="3" s="1"/>
  <c r="X21" i="3"/>
  <c r="W21" i="3"/>
  <c r="V21" i="3"/>
  <c r="U21" i="3"/>
  <c r="T21" i="3"/>
  <c r="F21" i="3"/>
  <c r="E21" i="3"/>
  <c r="AD21" i="3" s="1"/>
  <c r="X20" i="3"/>
  <c r="W20" i="3"/>
  <c r="V20" i="3"/>
  <c r="U20" i="3"/>
  <c r="Y20" i="3" s="1"/>
  <c r="T20" i="3"/>
  <c r="F20" i="3"/>
  <c r="E20" i="3"/>
  <c r="AD20" i="3" s="1"/>
  <c r="X19" i="3"/>
  <c r="W19" i="3"/>
  <c r="V19" i="3"/>
  <c r="U19" i="3"/>
  <c r="Y19" i="3" s="1"/>
  <c r="T19" i="3"/>
  <c r="F19" i="3"/>
  <c r="E19" i="3"/>
  <c r="AA19" i="3" s="1"/>
  <c r="X18" i="3"/>
  <c r="W18" i="3"/>
  <c r="V18" i="3"/>
  <c r="U18" i="3"/>
  <c r="Y18" i="3" s="1"/>
  <c r="T18" i="3"/>
  <c r="F18" i="3"/>
  <c r="E18" i="3"/>
  <c r="AC18" i="3" s="1"/>
  <c r="X17" i="3"/>
  <c r="W17" i="3"/>
  <c r="V17" i="3"/>
  <c r="U17" i="3"/>
  <c r="T17" i="3"/>
  <c r="F17" i="3"/>
  <c r="E17" i="3"/>
  <c r="AB17" i="3" s="1"/>
  <c r="X16" i="3"/>
  <c r="W16" i="3"/>
  <c r="V16" i="3"/>
  <c r="U16" i="3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T12" i="3"/>
  <c r="F12" i="3"/>
  <c r="E12" i="3"/>
  <c r="X11" i="3"/>
  <c r="W11" i="3"/>
  <c r="V11" i="3"/>
  <c r="U11" i="3"/>
  <c r="Y11" i="3" s="1"/>
  <c r="T11" i="3"/>
  <c r="F11" i="3"/>
  <c r="E11" i="3"/>
  <c r="AD11" i="3" s="1"/>
  <c r="X10" i="3"/>
  <c r="W10" i="3"/>
  <c r="V10" i="3"/>
  <c r="U10" i="3"/>
  <c r="T10" i="3"/>
  <c r="F10" i="3"/>
  <c r="E10" i="3"/>
  <c r="X9" i="3"/>
  <c r="W9" i="3"/>
  <c r="V9" i="3"/>
  <c r="U9" i="3"/>
  <c r="T9" i="3"/>
  <c r="F9" i="3"/>
  <c r="E9" i="3"/>
  <c r="AD9" i="3" s="1"/>
  <c r="X8" i="3"/>
  <c r="W8" i="3"/>
  <c r="V8" i="3"/>
  <c r="U8" i="3"/>
  <c r="Y8" i="3" s="1"/>
  <c r="T8" i="3"/>
  <c r="F8" i="3"/>
  <c r="E8" i="3"/>
  <c r="AD8" i="3" s="1"/>
  <c r="X7" i="3"/>
  <c r="W7" i="3"/>
  <c r="V7" i="3"/>
  <c r="U7" i="3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AD4" i="3" s="1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AD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AC3" i="3"/>
  <c r="AB3" i="3"/>
  <c r="G3" i="3"/>
  <c r="Y3" i="3"/>
  <c r="Z3" i="3" s="1"/>
  <c r="G4" i="3"/>
  <c r="Z4" i="3"/>
  <c r="AC5" i="3"/>
  <c r="Z5" i="3"/>
  <c r="G6" i="3"/>
  <c r="Z6" i="3"/>
  <c r="AB7" i="3"/>
  <c r="AA7" i="3"/>
  <c r="K7" i="3"/>
  <c r="G7" i="3"/>
  <c r="Y7" i="3"/>
  <c r="Z7" i="3" s="1"/>
  <c r="G8" i="3"/>
  <c r="Z8" i="3"/>
  <c r="G9" i="3"/>
  <c r="Y9" i="3"/>
  <c r="Z9" i="3" s="1"/>
  <c r="AC10" i="3"/>
  <c r="AD10" i="3"/>
  <c r="AB10" i="3"/>
  <c r="AA10" i="3"/>
  <c r="G10" i="3"/>
  <c r="Y10" i="3"/>
  <c r="Z10" i="3" s="1"/>
  <c r="AC11" i="3"/>
  <c r="Z11" i="3"/>
  <c r="AD12" i="3"/>
  <c r="AC12" i="3"/>
  <c r="AB12" i="3"/>
  <c r="AA12" i="3"/>
  <c r="K12" i="3"/>
  <c r="G12" i="3"/>
  <c r="AD13" i="3"/>
  <c r="AC13" i="3"/>
  <c r="AB13" i="3"/>
  <c r="AA13" i="3"/>
  <c r="K13" i="3"/>
  <c r="G13" i="3"/>
  <c r="AD14" i="3"/>
  <c r="AC14" i="3"/>
  <c r="AB14" i="3"/>
  <c r="AA14" i="3"/>
  <c r="K14" i="3"/>
  <c r="G14" i="3"/>
  <c r="Z14" i="3"/>
  <c r="AD15" i="3"/>
  <c r="AC15" i="3"/>
  <c r="AB15" i="3"/>
  <c r="AA15" i="3"/>
  <c r="K15" i="3"/>
  <c r="G15" i="3"/>
  <c r="Z15" i="3"/>
  <c r="AD16" i="3"/>
  <c r="AC16" i="3"/>
  <c r="AB16" i="3"/>
  <c r="AA16" i="3"/>
  <c r="G16" i="3"/>
  <c r="Z19" i="3"/>
  <c r="Z20" i="3"/>
  <c r="G21" i="3"/>
  <c r="Y21" i="3"/>
  <c r="Z21" i="3" s="1"/>
  <c r="G22" i="3"/>
  <c r="Y22" i="3"/>
  <c r="Z22" i="3" s="1"/>
  <c r="G23" i="3"/>
  <c r="Y23" i="3"/>
  <c r="Z23" i="3" s="1"/>
  <c r="AA24" i="3"/>
  <c r="K24" i="3"/>
  <c r="G24" i="3"/>
  <c r="Y24" i="3"/>
  <c r="Z24" i="3" s="1"/>
  <c r="G25" i="3"/>
  <c r="AD25" i="3"/>
  <c r="Y25" i="3"/>
  <c r="Z25" i="3" s="1"/>
  <c r="AA26" i="3"/>
  <c r="Y26" i="3"/>
  <c r="Z26" i="3" s="1"/>
  <c r="AB27" i="3"/>
  <c r="Z27" i="3"/>
  <c r="AB28" i="3"/>
  <c r="AA28" i="3"/>
  <c r="K28" i="3"/>
  <c r="G28" i="3"/>
  <c r="Y28" i="3"/>
  <c r="Z28" i="3" s="1"/>
  <c r="G29" i="3"/>
  <c r="Y29" i="3"/>
  <c r="Z29" i="3" s="1"/>
  <c r="AB30" i="3"/>
  <c r="AA30" i="3"/>
  <c r="K30" i="3"/>
  <c r="G30" i="3"/>
  <c r="Y30" i="3"/>
  <c r="Z30" i="3" s="1"/>
  <c r="AC31" i="3"/>
  <c r="Z31" i="3"/>
  <c r="AD32" i="3"/>
  <c r="AB32" i="3"/>
  <c r="Z32" i="3"/>
  <c r="AC33" i="3"/>
  <c r="Z33" i="3"/>
  <c r="G34" i="3"/>
  <c r="Y34" i="3"/>
  <c r="Z34" i="3" s="1"/>
  <c r="AD35" i="3"/>
  <c r="AA35" i="3"/>
  <c r="K35" i="3"/>
  <c r="G35" i="3"/>
  <c r="Z35" i="3"/>
  <c r="AD36" i="3"/>
  <c r="AC36" i="3"/>
  <c r="Z36" i="3"/>
  <c r="AD37" i="3"/>
  <c r="AB37" i="3"/>
  <c r="K37" i="3"/>
  <c r="AC37" i="3"/>
  <c r="G37" i="3"/>
  <c r="Y37" i="3"/>
  <c r="Z37" i="3" s="1"/>
  <c r="AD38" i="3"/>
  <c r="AC38" i="3"/>
  <c r="AB38" i="3"/>
  <c r="AA38" i="3"/>
  <c r="K38" i="3"/>
  <c r="G38" i="3"/>
  <c r="Z38" i="3"/>
  <c r="AB39" i="3"/>
  <c r="K39" i="3"/>
  <c r="AA39" i="3"/>
  <c r="Z39" i="3"/>
  <c r="AD40" i="3"/>
  <c r="AD41" i="3"/>
  <c r="AC41" i="3"/>
  <c r="AB41" i="3"/>
  <c r="AA41" i="3"/>
  <c r="G41" i="3"/>
  <c r="AA42" i="3"/>
  <c r="AD42" i="3"/>
  <c r="AC42" i="3"/>
  <c r="AB42" i="3"/>
  <c r="K42" i="3"/>
  <c r="G42" i="3"/>
  <c r="AD43" i="3"/>
  <c r="AC43" i="3"/>
  <c r="AB43" i="3"/>
  <c r="K43" i="3"/>
  <c r="G43" i="3"/>
  <c r="Z44" i="3"/>
  <c r="Z45" i="3"/>
  <c r="G46" i="3"/>
  <c r="Z46" i="3"/>
  <c r="Y47" i="3"/>
  <c r="Z47" i="3" s="1"/>
  <c r="G48" i="3"/>
  <c r="Y48" i="3"/>
  <c r="Z48" i="3" s="1"/>
  <c r="G49" i="3"/>
  <c r="Y49" i="3"/>
  <c r="Z49" i="3" s="1"/>
  <c r="G50" i="3"/>
  <c r="Z50" i="3"/>
  <c r="G51" i="3"/>
  <c r="Z51" i="3"/>
  <c r="AC2" i="3"/>
  <c r="AA9" i="3"/>
  <c r="AA17" i="3"/>
  <c r="G5" i="3"/>
  <c r="K9" i="3"/>
  <c r="AA4" i="3"/>
  <c r="K4" i="3"/>
  <c r="AA5" i="3"/>
  <c r="AB9" i="3"/>
  <c r="K17" i="3"/>
  <c r="AC17" i="3"/>
  <c r="AB19" i="3"/>
  <c r="AC21" i="3"/>
  <c r="AB21" i="3"/>
  <c r="AA22" i="3"/>
  <c r="AD28" i="3"/>
  <c r="AC28" i="3"/>
  <c r="AA33" i="3"/>
  <c r="AC34" i="3"/>
  <c r="AA37" i="3"/>
  <c r="AC39" i="3"/>
  <c r="G44" i="3"/>
  <c r="AB44" i="3"/>
  <c r="AB46" i="3"/>
  <c r="AA46" i="3"/>
  <c r="AC50" i="3"/>
  <c r="AB50" i="3"/>
  <c r="AA50" i="3"/>
  <c r="AD6" i="3"/>
  <c r="AC6" i="3"/>
  <c r="AD18" i="3"/>
  <c r="Z18" i="3"/>
  <c r="AB4" i="3"/>
  <c r="AD5" i="3"/>
  <c r="AB8" i="3"/>
  <c r="G11" i="3"/>
  <c r="AB11" i="3"/>
  <c r="AD17" i="3"/>
  <c r="G19" i="3"/>
  <c r="AC19" i="3"/>
  <c r="AD22" i="3"/>
  <c r="AC24" i="3"/>
  <c r="AB24" i="3"/>
  <c r="K29" i="3"/>
  <c r="AA29" i="3"/>
  <c r="G32" i="3"/>
  <c r="AB33" i="3"/>
  <c r="G36" i="3"/>
  <c r="AA36" i="3"/>
  <c r="AD39" i="3"/>
  <c r="Y42" i="3"/>
  <c r="Z42" i="3" s="1"/>
  <c r="K44" i="3"/>
  <c r="AC44" i="3"/>
  <c r="AC46" i="3"/>
  <c r="AB48" i="3"/>
  <c r="AA48" i="3"/>
  <c r="K48" i="3"/>
  <c r="AD50" i="3"/>
  <c r="G17" i="3"/>
  <c r="AC25" i="3"/>
  <c r="AB25" i="3"/>
  <c r="G26" i="3"/>
  <c r="G33" i="3"/>
  <c r="AB34" i="3"/>
  <c r="AA44" i="3"/>
  <c r="AD7" i="3"/>
  <c r="AC7" i="3"/>
  <c r="AA8" i="3"/>
  <c r="AC9" i="3"/>
  <c r="AA11" i="3"/>
  <c r="AA3" i="3"/>
  <c r="K3" i="3"/>
  <c r="Y13" i="3"/>
  <c r="Z13" i="3" s="1"/>
  <c r="AC4" i="3"/>
  <c r="AC8" i="3"/>
  <c r="Y12" i="3"/>
  <c r="Z12" i="3" s="1"/>
  <c r="Y17" i="3"/>
  <c r="Z17" i="3" s="1"/>
  <c r="AD19" i="3"/>
  <c r="AA21" i="3"/>
  <c r="K25" i="3"/>
  <c r="AA25" i="3"/>
  <c r="AD27" i="3"/>
  <c r="AC27" i="3"/>
  <c r="AD31" i="3"/>
  <c r="K32" i="3"/>
  <c r="AA32" i="3"/>
  <c r="AB36" i="3"/>
  <c r="AA43" i="3"/>
  <c r="AD46" i="3"/>
  <c r="AC48" i="3"/>
  <c r="AA18" i="3"/>
  <c r="AC23" i="3"/>
  <c r="AB23" i="3"/>
  <c r="G40" i="3"/>
  <c r="AB40" i="3"/>
  <c r="Y41" i="3"/>
  <c r="Z41" i="3" s="1"/>
  <c r="AB45" i="3"/>
  <c r="AB47" i="3"/>
  <c r="AA47" i="3"/>
  <c r="K47" i="3"/>
  <c r="AA2" i="3"/>
  <c r="K2" i="3"/>
  <c r="AA40" i="3"/>
  <c r="AD51" i="3"/>
  <c r="AC51" i="3"/>
  <c r="AB51" i="3"/>
  <c r="G18" i="3"/>
  <c r="AB18" i="3"/>
  <c r="AB20" i="3"/>
  <c r="AA20" i="3"/>
  <c r="G27" i="3"/>
  <c r="AD30" i="3"/>
  <c r="AC30" i="3"/>
  <c r="G31" i="3"/>
  <c r="AA31" i="3"/>
  <c r="AC32" i="3"/>
  <c r="AB2" i="3"/>
  <c r="AD3" i="3"/>
  <c r="AB5" i="3"/>
  <c r="AA6" i="3"/>
  <c r="Y16" i="3"/>
  <c r="Z16" i="3" s="1"/>
  <c r="K18" i="3"/>
  <c r="G20" i="3"/>
  <c r="AC20" i="3"/>
  <c r="AC22" i="3"/>
  <c r="AB22" i="3"/>
  <c r="AD24" i="3"/>
  <c r="AD26" i="3"/>
  <c r="AC26" i="3"/>
  <c r="AA27" i="3"/>
  <c r="AB31" i="3"/>
  <c r="AD33" i="3"/>
  <c r="AB35" i="3"/>
  <c r="G39" i="3"/>
  <c r="AC40" i="3"/>
  <c r="G45" i="3"/>
  <c r="AC45" i="3"/>
  <c r="AB49" i="3"/>
  <c r="AA49" i="3"/>
  <c r="K49" i="3"/>
  <c r="AC49" i="3"/>
  <c r="AA51" i="3"/>
  <c r="AB6" i="3"/>
  <c r="K23" i="3"/>
  <c r="AA23" i="3"/>
  <c r="AD29" i="3"/>
  <c r="AC29" i="3"/>
  <c r="K34" i="3"/>
  <c r="AA34" i="3"/>
  <c r="AC35" i="3"/>
  <c r="Y40" i="3"/>
  <c r="Z40" i="3" s="1"/>
  <c r="Y43" i="3"/>
  <c r="Z43" i="3" s="1"/>
  <c r="AD45" i="3"/>
  <c r="G47" i="3"/>
  <c r="AC47" i="3"/>
  <c r="AD49" i="3"/>
</calcChain>
</file>

<file path=xl/sharedStrings.xml><?xml version="1.0" encoding="utf-8"?>
<sst xmlns="http://schemas.openxmlformats.org/spreadsheetml/2006/main" count="1774" uniqueCount="306">
  <si>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</si>
  <si>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</si>
  <si>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</si>
  <si>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</si>
  <si>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</si>
  <si>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</si>
  <si>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</si>
  <si>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</si>
  <si>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</si>
  <si>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</si>
  <si>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</si>
  <si>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</si>
  <si>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</si>
  <si>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</si>
  <si>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</si>
  <si>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</si>
  <si>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</si>
  <si>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</si>
  <si>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</si>
  <si>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</si>
  <si>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</si>
  <si>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</si>
  <si>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</si>
  <si>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</si>
  <si>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</si>
  <si>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</si>
  <si>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</si>
  <si>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</si>
  <si>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</si>
  <si>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</si>
  <si>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</si>
  <si>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</si>
  <si>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</si>
  <si>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</si>
  <si>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</si>
  <si>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</si>
  <si>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</si>
  <si>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</si>
  <si>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</si>
  <si>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</si>
  <si>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</si>
  <si>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</si>
  <si>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</si>
  <si>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</si>
  <si>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</si>
  <si>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</si>
  <si>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</si>
  <si>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</si>
  <si>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</si>
  <si>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</si>
  <si>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</si>
  <si>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</si>
  <si>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</si>
  <si>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</si>
  <si>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</si>
  <si>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</si>
  <si>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</si>
  <si>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</si>
  <si>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</si>
  <si>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</si>
  <si>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</si>
  <si>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</si>
  <si>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</si>
  <si>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</si>
  <si>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</si>
  <si>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</si>
  <si>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</si>
  <si>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</si>
  <si>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</si>
  <si>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</si>
  <si>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</si>
  <si>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</si>
  <si>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</si>
  <si>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</si>
  <si>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</si>
  <si>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</si>
  <si>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</si>
  <si>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</si>
  <si>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</si>
  <si>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</si>
  <si>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</si>
  <si>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</si>
  <si>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</si>
  <si>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</si>
  <si>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</si>
  <si>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</si>
  <si>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</si>
  <si>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</si>
  <si>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</si>
  <si>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</si>
  <si>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</si>
  <si>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</si>
  <si>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</si>
  <si>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</si>
  <si>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</si>
  <si>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</si>
  <si>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</si>
  <si>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</si>
  <si>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</si>
  <si>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</si>
  <si>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</si>
  <si>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</si>
  <si>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</si>
  <si>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</si>
  <si>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</si>
  <si>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</si>
  <si>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</si>
  <si>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</si>
  <si>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</si>
  <si>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</si>
  <si>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</si>
  <si>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</si>
  <si>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</si>
  <si>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</si>
  <si>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30/06/2024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</si>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</sst>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3" t="s">
        <v>263</v>
      </c>
      <c r="B1" s="34" t="s">
        <v>266</v>
      </c>
      <c r="C1" s="33" t="s">
        <v>299</v>
      </c>
      <c r="D1" s="33" t="s">
        <v>300</v>
      </c>
    </row>
    <row r="2" spans="1:4">
      <c r="A2" t="s">
        <v>268</v>
      </c>
      <c r="B2">
        <v>1</v>
      </c>
      <c r="C2">
        <v>2E-3</v>
      </c>
      <c r="D2">
        <v>2024</v>
      </c>
    </row>
    <row r="3" spans="1:4">
      <c r="A3" t="s">
        <v>270</v>
      </c>
      <c r="B3">
        <v>2</v>
      </c>
      <c r="C3">
        <v>2.3199999999999998E-2</v>
      </c>
      <c r="D3">
        <v>2024</v>
      </c>
    </row>
    <row r="4" spans="1:4">
      <c r="A4" t="s">
        <v>271</v>
      </c>
      <c r="B4">
        <v>3</v>
      </c>
      <c r="C4">
        <v>5.1799999999999999E-2</v>
      </c>
      <c r="D4">
        <v>2024</v>
      </c>
    </row>
    <row r="5" spans="1:4">
      <c r="A5" t="s">
        <v>251</v>
      </c>
      <c r="B5">
        <v>4</v>
      </c>
      <c r="C5">
        <v>0.11119999999999999</v>
      </c>
      <c r="D5">
        <v>2024</v>
      </c>
    </row>
    <row r="6" spans="1:4">
      <c r="A6" t="s">
        <v>252</v>
      </c>
      <c r="B6">
        <v>5</v>
      </c>
      <c r="C6">
        <v>0.20799999999999999</v>
      </c>
      <c r="D6">
        <v>2024</v>
      </c>
    </row>
    <row r="7" spans="1:4">
      <c r="A7" t="s">
        <v>249</v>
      </c>
      <c r="B7">
        <v>6</v>
      </c>
      <c r="C7">
        <v>0.37959999999999999</v>
      </c>
      <c r="D7">
        <v>2024</v>
      </c>
    </row>
    <row r="8" spans="1:4">
      <c r="A8" t="s">
        <v>254</v>
      </c>
      <c r="B8">
        <v>7</v>
      </c>
      <c r="C8">
        <v>0.59399999999999997</v>
      </c>
      <c r="D8">
        <v>2024</v>
      </c>
    </row>
    <row r="9" spans="1:4">
      <c r="A9" t="s">
        <v>272</v>
      </c>
      <c r="B9">
        <v>8</v>
      </c>
      <c r="C9">
        <v>0.91300000000000003</v>
      </c>
      <c r="D9">
        <v>2024</v>
      </c>
    </row>
    <row r="10" spans="1:4">
      <c r="A10" t="s">
        <v>273</v>
      </c>
      <c r="B10">
        <v>9</v>
      </c>
      <c r="C10">
        <v>1.32</v>
      </c>
      <c r="D10">
        <v>2024</v>
      </c>
    </row>
    <row r="11" spans="1:4">
      <c r="A11" t="s">
        <v>275</v>
      </c>
      <c r="B11">
        <v>10</v>
      </c>
      <c r="C11">
        <v>2.6179999999999999</v>
      </c>
      <c r="D11">
        <v>2024</v>
      </c>
    </row>
    <row r="12" spans="1:4">
      <c r="A12" t="s">
        <v>276</v>
      </c>
      <c r="B12">
        <v>11</v>
      </c>
      <c r="C12">
        <v>4.62</v>
      </c>
      <c r="D12">
        <v>2024</v>
      </c>
    </row>
    <row r="13" spans="1:4">
      <c r="A13" t="s">
        <v>278</v>
      </c>
      <c r="B13">
        <v>12</v>
      </c>
      <c r="C13">
        <v>7.48</v>
      </c>
      <c r="D13">
        <v>2024</v>
      </c>
    </row>
    <row r="14" spans="1:4">
      <c r="A14" t="s">
        <v>280</v>
      </c>
      <c r="B14">
        <v>13</v>
      </c>
      <c r="C14">
        <v>10.769</v>
      </c>
      <c r="D14">
        <v>2024</v>
      </c>
    </row>
    <row r="15" spans="1:4">
      <c r="A15" t="s">
        <v>281</v>
      </c>
      <c r="B15">
        <v>14</v>
      </c>
      <c r="C15">
        <v>15.234999999999999</v>
      </c>
      <c r="D15">
        <v>2024</v>
      </c>
    </row>
    <row r="16" spans="1:4">
      <c r="A16" t="s">
        <v>283</v>
      </c>
      <c r="B16">
        <v>15</v>
      </c>
      <c r="C16">
        <v>19.942</v>
      </c>
      <c r="D16">
        <v>2024</v>
      </c>
    </row>
    <row r="17" spans="1:4">
      <c r="A17" t="s">
        <v>285</v>
      </c>
      <c r="B17">
        <v>16</v>
      </c>
      <c r="C17">
        <v>26.443999999999999</v>
      </c>
      <c r="D17">
        <v>2024</v>
      </c>
    </row>
    <row r="18" spans="1:4">
      <c r="A18" t="s">
        <v>287</v>
      </c>
      <c r="B18">
        <v>17</v>
      </c>
      <c r="C18">
        <v>35.726799999999997</v>
      </c>
      <c r="D18">
        <v>2024</v>
      </c>
    </row>
    <row r="19" spans="1:4">
      <c r="A19" t="s">
        <v>289</v>
      </c>
      <c r="B19">
        <v>17</v>
      </c>
      <c r="C19">
        <v>48.268000000000001</v>
      </c>
      <c r="D19">
        <v>2024</v>
      </c>
    </row>
    <row r="20" spans="1:4">
      <c r="A20" t="s">
        <v>291</v>
      </c>
      <c r="B20">
        <v>17</v>
      </c>
      <c r="C20">
        <v>72.866200000000006</v>
      </c>
      <c r="D20">
        <v>2024</v>
      </c>
    </row>
    <row r="21" spans="1:4">
      <c r="A21" t="s">
        <v>293</v>
      </c>
      <c r="B21">
        <v>17</v>
      </c>
      <c r="C21">
        <v>100</v>
      </c>
      <c r="D21">
        <v>2024</v>
      </c>
    </row>
    <row r="22" spans="1:4">
      <c r="A22" t="s">
        <v>294</v>
      </c>
      <c r="B22">
        <v>17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9"/>
  <sheetViews>
    <sheetView topLeftCell="B2" workbookViewId="0">
      <selection activeCell="E13" sqref="E13:G19"/>
    </sheetView>
  </sheetViews>
  <sheetFormatPr defaultRowHeight="15"/>
  <cols>
    <col min="1" max="1" width="22.7109375" customWidth="1"/>
    <col min="2" max="2" width="19.7109375" customWidth="1"/>
    <col min="3" max="3" width="18.140625" bestFit="1" customWidth="1"/>
    <col min="4" max="4" width="19.42578125" bestFit="1" customWidth="1"/>
    <col min="5" max="5" width="22.5703125" customWidth="1"/>
    <col min="6" max="6" width="22.28515625" customWidth="1"/>
    <col min="7" max="7" width="12.140625" bestFit="1" customWidth="1"/>
    <col min="8" max="8" width="11.42578125" bestFit="1" customWidth="1"/>
    <col min="9" max="10" width="21.28515625" customWidth="1"/>
  </cols>
  <sheetData>
    <row r="1" spans="1:10">
      <c r="A1" s="17" t="s">
        <v>301</v>
      </c>
      <c r="B1" s="17" t="s">
        <v>302</v>
      </c>
      <c r="E1" s="18" t="s">
        <v>28</v>
      </c>
      <c r="F1" s="18" t="s">
        <v>303</v>
      </c>
      <c r="I1" s="19" t="s">
        <v>304</v>
      </c>
      <c r="J1" s="19" t="s">
        <v>305</v>
      </c>
    </row>
    <row r="2" spans="1:10">
      <c r="A2" s="20">
        <v>1</v>
      </c>
      <c r="B2" s="22">
        <v>176640000</v>
      </c>
      <c r="E2" s="21" t="s">
        <v>31</v>
      </c>
      <c r="F2" s="22">
        <v>100000000</v>
      </c>
      <c r="I2">
        <v>1</v>
      </c>
      <c r="J2" s="22">
        <v>550000000</v>
      </c>
    </row>
    <row r="3" spans="1:10">
      <c r="A3" s="20">
        <v>2</v>
      </c>
      <c r="B3" s="22">
        <v>158720000</v>
      </c>
      <c r="E3" s="21" t="s">
        <v>59</v>
      </c>
      <c r="F3" s="22">
        <v>320000000</v>
      </c>
      <c r="I3">
        <v>2</v>
      </c>
      <c r="J3" s="22">
        <v>510000000</v>
      </c>
    </row>
    <row r="4" spans="1:10">
      <c r="A4" s="20">
        <v>3</v>
      </c>
      <c r="B4" s="22">
        <v>140800000</v>
      </c>
      <c r="E4" s="21" t="s">
        <v>34</v>
      </c>
      <c r="F4" s="22">
        <v>390000000</v>
      </c>
      <c r="I4">
        <v>3</v>
      </c>
      <c r="J4" s="22">
        <v>780000000</v>
      </c>
    </row>
    <row r="5" spans="1:10">
      <c r="A5" s="20">
        <v>4</v>
      </c>
      <c r="B5" s="22">
        <v>122880000</v>
      </c>
      <c r="E5" s="21" t="s">
        <v>66</v>
      </c>
      <c r="F5" s="22">
        <v>180000000</v>
      </c>
      <c r="I5">
        <v>4</v>
      </c>
      <c r="J5" s="22">
        <v>1040000000</v>
      </c>
    </row>
    <row r="6" spans="1:10">
      <c r="A6" s="20">
        <v>5</v>
      </c>
      <c r="B6" s="22">
        <v>118784000</v>
      </c>
      <c r="E6" s="21" t="s">
        <v>49</v>
      </c>
      <c r="F6" s="22">
        <v>270000000</v>
      </c>
      <c r="I6">
        <v>5</v>
      </c>
      <c r="J6" s="22">
        <v>360000000</v>
      </c>
    </row>
    <row r="7" spans="1:10">
      <c r="A7" s="20">
        <v>6</v>
      </c>
      <c r="B7" s="22">
        <v>108784000</v>
      </c>
      <c r="E7" s="21" t="s">
        <v>39</v>
      </c>
      <c r="F7" s="22">
        <v>560000000</v>
      </c>
    </row>
    <row r="8" spans="1:10">
      <c r="A8" s="20">
        <v>7</v>
      </c>
      <c r="B8" s="22">
        <v>94208000</v>
      </c>
      <c r="E8" s="21" t="s">
        <v>44</v>
      </c>
      <c r="F8" s="22">
        <v>200000000</v>
      </c>
    </row>
    <row r="9" spans="1:10">
      <c r="A9" s="20">
        <v>8</v>
      </c>
      <c r="B9" s="22">
        <v>81920000</v>
      </c>
    </row>
    <row r="10" spans="1:10">
      <c r="A10" s="20">
        <v>9</v>
      </c>
      <c r="B10" s="22">
        <v>69632000</v>
      </c>
    </row>
    <row r="11" spans="1:10">
      <c r="A11" s="20">
        <v>10</v>
      </c>
      <c r="B11" s="22">
        <v>57344000</v>
      </c>
    </row>
    <row r="12" spans="1:10">
      <c r="A12" s="20">
        <v>11</v>
      </c>
      <c r="B12" s="22">
        <v>36864000</v>
      </c>
      <c r="E12" s="19"/>
      <c r="F12" s="19"/>
    </row>
    <row r="13" spans="1:10">
      <c r="A13" s="20">
        <v>12</v>
      </c>
      <c r="B13" s="22">
        <v>26624000</v>
      </c>
      <c r="E13" s="19"/>
      <c r="F13" s="19"/>
    </row>
    <row r="14" spans="1:10">
      <c r="A14" s="20">
        <v>13</v>
      </c>
      <c r="B14" s="22">
        <v>16384000</v>
      </c>
      <c r="F14" s="22"/>
    </row>
    <row r="15" spans="1:10">
      <c r="A15" s="20">
        <v>14</v>
      </c>
      <c r="B15" s="22">
        <v>12288000</v>
      </c>
      <c r="F15" s="22"/>
    </row>
    <row r="16" spans="1:10">
      <c r="A16" s="20">
        <v>15</v>
      </c>
      <c r="B16" s="22">
        <v>8192000</v>
      </c>
      <c r="F16" s="22"/>
    </row>
    <row r="17" spans="1:8">
      <c r="A17" s="20">
        <v>16</v>
      </c>
      <c r="B17" s="22">
        <v>4915200</v>
      </c>
      <c r="F17" s="22"/>
    </row>
    <row r="18" spans="1:8">
      <c r="A18" s="20">
        <v>17</v>
      </c>
      <c r="B18" s="22">
        <v>1228800</v>
      </c>
      <c r="F18" s="22"/>
    </row>
    <row r="19" spans="1:8">
      <c r="F19" s="22"/>
    </row>
    <row r="22" spans="1:8">
      <c r="C22" s="19"/>
      <c r="D22" s="19"/>
      <c r="E22" s="19"/>
      <c r="F22" s="19"/>
      <c r="G22" s="19"/>
      <c r="H22" s="19"/>
    </row>
    <row r="23" spans="1:8">
      <c r="D23" s="22"/>
      <c r="F23" s="22"/>
      <c r="H23" s="22"/>
    </row>
    <row r="24" spans="1:8">
      <c r="D24" s="22"/>
      <c r="F24" s="22"/>
      <c r="H24" s="22"/>
    </row>
    <row r="25" spans="1:8">
      <c r="D25" s="22"/>
      <c r="F25" s="22"/>
      <c r="H25" s="22"/>
    </row>
    <row r="26" spans="1:8">
      <c r="D26" s="22"/>
      <c r="F26" s="22"/>
      <c r="H26" s="22"/>
    </row>
    <row r="27" spans="1:8">
      <c r="D27" s="22"/>
      <c r="F27" s="22"/>
      <c r="H27" s="22"/>
    </row>
    <row r="28" spans="1:8">
      <c r="D28" s="22"/>
      <c r="F28" s="22"/>
    </row>
    <row r="29" spans="1:8">
      <c r="D29" s="22"/>
      <c r="F29" s="22"/>
    </row>
    <row r="30" spans="1:8">
      <c r="D30" s="22"/>
    </row>
    <row r="31" spans="1:8">
      <c r="D31" s="22"/>
    </row>
    <row r="32" spans="1:8">
      <c r="D32" s="22"/>
    </row>
    <row r="33" spans="4:4">
      <c r="D33" s="22"/>
    </row>
    <row r="34" spans="4:4">
      <c r="D34" s="22"/>
    </row>
    <row r="35" spans="4:4">
      <c r="D35" s="22"/>
    </row>
    <row r="36" spans="4:4">
      <c r="D36" s="22"/>
    </row>
    <row r="37" spans="4:4">
      <c r="D37" s="22"/>
    </row>
    <row r="38" spans="4:4">
      <c r="D38" s="22"/>
    </row>
    <row r="39" spans="4:4">
      <c r="D39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O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101603793</v>
      </c>
      <c r="F2" s="6">
        <f t="shared" ref="F2:F33" si="1">M2+O2</f>
        <v>230703.64184</v>
      </c>
      <c r="G2" s="7">
        <f t="shared" ref="G2:G33" si="2">F2/E2</f>
        <v>2.2706203678833133E-3</v>
      </c>
      <c r="H2" s="5">
        <v>3</v>
      </c>
      <c r="I2" s="5">
        <v>2</v>
      </c>
      <c r="J2" s="5">
        <v>48</v>
      </c>
      <c r="K2" s="12">
        <f>E2/60</f>
        <v>1693396.55</v>
      </c>
      <c r="L2" s="4">
        <v>12449318</v>
      </c>
      <c r="M2" s="4">
        <v>116989.65424</v>
      </c>
      <c r="N2" s="4">
        <v>89154475</v>
      </c>
      <c r="O2" s="4">
        <v>113713.98759999999</v>
      </c>
      <c r="P2" s="2">
        <v>12688467</v>
      </c>
      <c r="S2" s="2">
        <v>89025176</v>
      </c>
      <c r="T2" s="2">
        <f t="shared" ref="T2:T33" si="3">SUM(P2:S2)</f>
        <v>101713643</v>
      </c>
      <c r="U2" s="9">
        <f t="shared" ref="U2:U33" si="4">P2*50%</f>
        <v>6344233.5</v>
      </c>
      <c r="V2" s="9">
        <f t="shared" ref="V2:V33" si="5">Q3</f>
        <v>98775257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105119490.5</v>
      </c>
      <c r="Z2" s="10">
        <f t="shared" ref="Z2:Z33" si="9">Y2/E2</f>
        <v>1.034602030063976</v>
      </c>
      <c r="AA2" s="4">
        <f t="shared" ref="AA2:AA33" si="10">IF(E2*$AA$1-F2&gt;0,E2*$AA$1-F2,0)</f>
        <v>6881561.868160001</v>
      </c>
      <c r="AB2" s="4">
        <f t="shared" ref="AB2:AB33" si="11">IF(E2*$AB$1-F2&gt;0,E2*$AB$1-F2,0)</f>
        <v>20090054.958160002</v>
      </c>
      <c r="AC2" s="4">
        <f t="shared" ref="AC2:AC33" si="12">IF(E2*$AC$1-F2&gt;0,E2*$AC$1-F2,0)</f>
        <v>50571192.858159997</v>
      </c>
      <c r="AD2" s="4">
        <f t="shared" ref="AD2:AD33" si="13">IF(E2*$AD$1-F2&gt;0,E2*$AD$1-F2,0)</f>
        <v>101373089.35816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119948591</v>
      </c>
      <c r="F3" s="6">
        <f t="shared" si="1"/>
        <v>6088231.8500000006</v>
      </c>
      <c r="G3" s="7">
        <f t="shared" si="2"/>
        <v>5.0757010142786926E-2</v>
      </c>
      <c r="H3" s="5">
        <v>2</v>
      </c>
      <c r="I3" s="5">
        <v>8</v>
      </c>
      <c r="J3" s="5">
        <v>83</v>
      </c>
      <c r="K3" s="12">
        <f>E3/60</f>
        <v>1999143.1833333333</v>
      </c>
      <c r="L3" s="4">
        <v>98814531</v>
      </c>
      <c r="M3" s="4">
        <v>5029025.6000000006</v>
      </c>
      <c r="N3" s="4">
        <v>21134060</v>
      </c>
      <c r="O3" s="4">
        <v>1059206.25</v>
      </c>
      <c r="P3" s="2">
        <v>24937399</v>
      </c>
      <c r="Q3" s="13">
        <v>98775257</v>
      </c>
      <c r="T3" s="2">
        <f t="shared" si="3"/>
        <v>123712656</v>
      </c>
      <c r="U3" s="9">
        <f t="shared" si="4"/>
        <v>12468699.5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12468699.5</v>
      </c>
      <c r="Z3" s="10">
        <f t="shared" si="9"/>
        <v>0.1039503623681582</v>
      </c>
      <c r="AA3" s="4">
        <f t="shared" si="10"/>
        <v>2308169.5200000005</v>
      </c>
      <c r="AB3" s="4">
        <f t="shared" si="11"/>
        <v>17901486.350000001</v>
      </c>
      <c r="AC3" s="4">
        <f t="shared" si="12"/>
        <v>53886063.649999999</v>
      </c>
      <c r="AD3" s="4">
        <f t="shared" si="13"/>
        <v>113860359.15000001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113730712</v>
      </c>
      <c r="F4" s="6">
        <f t="shared" si="1"/>
        <v>28371481.200000003</v>
      </c>
      <c r="G4" s="7">
        <f t="shared" si="2"/>
        <v>0.2494619149135372</v>
      </c>
      <c r="H4" s="5">
        <v>1</v>
      </c>
      <c r="I4" s="5">
        <v>11</v>
      </c>
      <c r="J4" s="5">
        <v>112</v>
      </c>
      <c r="K4" s="12">
        <f>E4/60</f>
        <v>1895511.8666666667</v>
      </c>
      <c r="L4" s="4">
        <v>23557507</v>
      </c>
      <c r="M4" s="4">
        <v>13869080.24</v>
      </c>
      <c r="N4" s="4">
        <v>90173205</v>
      </c>
      <c r="O4" s="4">
        <v>14502400.960000001</v>
      </c>
      <c r="Q4" s="2"/>
      <c r="S4" s="2">
        <v>90120186</v>
      </c>
      <c r="T4" s="2">
        <f t="shared" si="3"/>
        <v>90120186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28493874.799999997</v>
      </c>
      <c r="AD4" s="4">
        <f t="shared" si="13"/>
        <v>85359230.799999997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98770276</v>
      </c>
      <c r="F5" s="6">
        <f t="shared" si="1"/>
        <v>44502336.75</v>
      </c>
      <c r="G5" s="7">
        <f t="shared" si="2"/>
        <v>0.4505640619046159</v>
      </c>
      <c r="H5" s="5">
        <v>3</v>
      </c>
      <c r="I5" s="5">
        <v>11</v>
      </c>
      <c r="J5" s="5">
        <v>132</v>
      </c>
      <c r="K5" s="12">
        <v>0</v>
      </c>
      <c r="L5" s="4">
        <v>87662245</v>
      </c>
      <c r="M5" s="4">
        <v>39518002.450000003</v>
      </c>
      <c r="N5" s="4">
        <v>11108031</v>
      </c>
      <c r="O5" s="4">
        <v>4984334.3</v>
      </c>
      <c r="P5" s="2">
        <v>98803414</v>
      </c>
      <c r="R5" s="2">
        <v>23477502</v>
      </c>
      <c r="T5" s="2">
        <f t="shared" si="3"/>
        <v>122280916</v>
      </c>
      <c r="U5" s="9">
        <f t="shared" si="4"/>
        <v>49401707</v>
      </c>
      <c r="V5" s="9">
        <f t="shared" si="5"/>
        <v>0</v>
      </c>
      <c r="W5" s="9">
        <f t="shared" si="6"/>
        <v>23477502</v>
      </c>
      <c r="X5" s="9">
        <f t="shared" si="7"/>
        <v>0</v>
      </c>
      <c r="Y5" s="9">
        <f t="shared" si="8"/>
        <v>72879209</v>
      </c>
      <c r="Z5" s="10">
        <f t="shared" si="9"/>
        <v>0.7378658028656313</v>
      </c>
      <c r="AA5" s="4">
        <f t="shared" si="10"/>
        <v>0</v>
      </c>
      <c r="AB5" s="4">
        <f t="shared" si="11"/>
        <v>0</v>
      </c>
      <c r="AC5" s="4">
        <f t="shared" si="12"/>
        <v>4882801.25</v>
      </c>
      <c r="AD5" s="4">
        <f t="shared" si="13"/>
        <v>54267939.25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47185030</v>
      </c>
      <c r="F6" s="6">
        <f t="shared" si="1"/>
        <v>47069711</v>
      </c>
      <c r="G6" s="7">
        <f t="shared" si="2"/>
        <v>0.99755602571408775</v>
      </c>
      <c r="H6" s="5" t="s">
        <v>115</v>
      </c>
      <c r="I6" s="5">
        <v>14</v>
      </c>
      <c r="J6" s="5">
        <v>209</v>
      </c>
      <c r="K6" s="12">
        <v>0</v>
      </c>
      <c r="L6" s="4">
        <v>34657750</v>
      </c>
      <c r="M6" s="4">
        <v>34673481</v>
      </c>
      <c r="N6" s="4">
        <v>12527280</v>
      </c>
      <c r="O6" s="4">
        <v>12396230</v>
      </c>
      <c r="R6" s="2">
        <v>76562212</v>
      </c>
      <c r="S6" s="2">
        <v>12360963</v>
      </c>
      <c r="T6" s="2">
        <f t="shared" si="3"/>
        <v>88923175</v>
      </c>
      <c r="U6" s="9">
        <f t="shared" si="4"/>
        <v>0</v>
      </c>
      <c r="V6" s="9">
        <f t="shared" si="5"/>
        <v>87662644</v>
      </c>
      <c r="W6" s="9">
        <f t="shared" si="6"/>
        <v>76562212</v>
      </c>
      <c r="X6" s="9">
        <f t="shared" si="7"/>
        <v>0</v>
      </c>
      <c r="Y6" s="9">
        <f t="shared" si="8"/>
        <v>164224856</v>
      </c>
      <c r="Z6" s="10">
        <f t="shared" si="9"/>
        <v>3.480444030659724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115319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175415465</v>
      </c>
      <c r="F7" s="6">
        <f t="shared" si="1"/>
        <v>23122.691360000001</v>
      </c>
      <c r="G7" s="7">
        <f t="shared" si="2"/>
        <v>1.3181672072071866E-4</v>
      </c>
      <c r="H7" s="5">
        <v>1</v>
      </c>
      <c r="I7" s="5">
        <v>6</v>
      </c>
      <c r="J7" s="5">
        <v>33</v>
      </c>
      <c r="K7" s="12">
        <f>E7/60</f>
        <v>2923591.0833333335</v>
      </c>
      <c r="L7" s="4">
        <v>76595807</v>
      </c>
      <c r="M7" s="4">
        <v>3082.4567999999999</v>
      </c>
      <c r="N7" s="4">
        <v>98819658</v>
      </c>
      <c r="O7" s="4">
        <v>20040.234560000001</v>
      </c>
      <c r="P7" s="2">
        <v>56786828</v>
      </c>
      <c r="Q7" s="13">
        <v>87662644</v>
      </c>
      <c r="T7" s="2">
        <f t="shared" si="3"/>
        <v>144449472</v>
      </c>
      <c r="U7" s="9">
        <f t="shared" si="4"/>
        <v>28393414</v>
      </c>
      <c r="V7" s="9">
        <f t="shared" si="5"/>
        <v>23458822</v>
      </c>
      <c r="W7" s="9">
        <f t="shared" si="6"/>
        <v>0</v>
      </c>
      <c r="X7" s="9">
        <f t="shared" si="7"/>
        <v>0</v>
      </c>
      <c r="Y7" s="9">
        <f t="shared" si="8"/>
        <v>51852236</v>
      </c>
      <c r="Z7" s="10">
        <f t="shared" si="9"/>
        <v>0.29559671947966504</v>
      </c>
      <c r="AA7" s="4">
        <f t="shared" si="10"/>
        <v>12255959.85864</v>
      </c>
      <c r="AB7" s="4">
        <f t="shared" si="11"/>
        <v>35059970.308640003</v>
      </c>
      <c r="AC7" s="4">
        <f t="shared" si="12"/>
        <v>87684609.808640003</v>
      </c>
      <c r="AD7" s="4">
        <f t="shared" si="13"/>
        <v>175392342.30864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69391111</v>
      </c>
      <c r="F8" s="6">
        <f t="shared" si="1"/>
        <v>3629389.5</v>
      </c>
      <c r="G8" s="7">
        <f t="shared" si="2"/>
        <v>5.2303377877895629E-2</v>
      </c>
      <c r="H8" s="5">
        <v>3</v>
      </c>
      <c r="I8" s="5">
        <v>10</v>
      </c>
      <c r="J8" s="5">
        <v>67</v>
      </c>
      <c r="K8" s="12">
        <v>0</v>
      </c>
      <c r="L8" s="4">
        <v>45777990</v>
      </c>
      <c r="M8" s="4">
        <v>2383026.0499999998</v>
      </c>
      <c r="N8" s="4">
        <v>23613121</v>
      </c>
      <c r="O8" s="4">
        <v>1246363.45</v>
      </c>
      <c r="P8" s="2">
        <v>54312987</v>
      </c>
      <c r="Q8" s="2">
        <v>23458822</v>
      </c>
      <c r="T8" s="2">
        <f t="shared" si="3"/>
        <v>77771809</v>
      </c>
      <c r="U8" s="9">
        <f t="shared" si="4"/>
        <v>27156493.5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27156493.5</v>
      </c>
      <c r="Z8" s="10">
        <f t="shared" si="9"/>
        <v>0.3913540669495838</v>
      </c>
      <c r="AA8" s="4">
        <f t="shared" si="10"/>
        <v>1227988.2700000005</v>
      </c>
      <c r="AB8" s="4">
        <f t="shared" si="11"/>
        <v>10248832.700000001</v>
      </c>
      <c r="AC8" s="4">
        <f t="shared" si="12"/>
        <v>31066166</v>
      </c>
      <c r="AD8" s="4">
        <f t="shared" si="13"/>
        <v>65761721.5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153231476</v>
      </c>
      <c r="F9" s="6">
        <f t="shared" si="1"/>
        <v>24693314.799999997</v>
      </c>
      <c r="G9" s="7">
        <f t="shared" si="2"/>
        <v>0.16115040750504808</v>
      </c>
      <c r="H9" s="5">
        <v>2</v>
      </c>
      <c r="I9" s="5">
        <v>13</v>
      </c>
      <c r="J9" s="5">
        <v>127</v>
      </c>
      <c r="K9" s="12">
        <f>E9/60</f>
        <v>2553857.9333333331</v>
      </c>
      <c r="L9" s="4">
        <v>65467799</v>
      </c>
      <c r="M9" s="4">
        <v>10579385.439999999</v>
      </c>
      <c r="N9" s="4">
        <v>87763677</v>
      </c>
      <c r="O9" s="4">
        <v>14113929.359999999</v>
      </c>
      <c r="Q9" s="2"/>
      <c r="R9" s="2">
        <v>67902457</v>
      </c>
      <c r="T9" s="2">
        <f t="shared" si="3"/>
        <v>67902457</v>
      </c>
      <c r="U9" s="9">
        <f t="shared" si="4"/>
        <v>0</v>
      </c>
      <c r="V9" s="9">
        <f t="shared" si="5"/>
        <v>76561980</v>
      </c>
      <c r="W9" s="9">
        <f t="shared" si="6"/>
        <v>67902457</v>
      </c>
      <c r="X9" s="9">
        <f t="shared" si="7"/>
        <v>0</v>
      </c>
      <c r="Y9" s="9">
        <f t="shared" si="8"/>
        <v>144464437</v>
      </c>
      <c r="Z9" s="10">
        <f t="shared" si="9"/>
        <v>0.942785651950517</v>
      </c>
      <c r="AA9" s="4">
        <f t="shared" si="10"/>
        <v>0</v>
      </c>
      <c r="AB9" s="4">
        <f t="shared" si="11"/>
        <v>5952980.400000006</v>
      </c>
      <c r="AC9" s="4">
        <f t="shared" si="12"/>
        <v>51922423.200000003</v>
      </c>
      <c r="AD9" s="4">
        <f t="shared" si="13"/>
        <v>128538161.2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91453225</v>
      </c>
      <c r="F10" s="6">
        <f t="shared" si="1"/>
        <v>41200103.899999999</v>
      </c>
      <c r="G10" s="7">
        <f t="shared" si="2"/>
        <v>0.45050465852899119</v>
      </c>
      <c r="H10" s="5" t="s">
        <v>116</v>
      </c>
      <c r="I10" s="5">
        <v>12</v>
      </c>
      <c r="J10" s="5">
        <v>146</v>
      </c>
      <c r="K10" s="12">
        <v>0</v>
      </c>
      <c r="L10" s="4">
        <v>56855631</v>
      </c>
      <c r="M10" s="4">
        <v>25558804.399999999</v>
      </c>
      <c r="N10" s="4">
        <v>34597594</v>
      </c>
      <c r="O10" s="4">
        <v>15641299.5</v>
      </c>
      <c r="P10" s="2">
        <v>32131811</v>
      </c>
      <c r="Q10" s="13">
        <v>76561980</v>
      </c>
      <c r="S10" s="2">
        <v>34586170</v>
      </c>
      <c r="T10" s="2">
        <f t="shared" si="3"/>
        <v>143279961</v>
      </c>
      <c r="U10" s="9">
        <f t="shared" si="4"/>
        <v>16065905.5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16065905.5</v>
      </c>
      <c r="Z10" s="10">
        <f t="shared" si="9"/>
        <v>0.17567347132919589</v>
      </c>
      <c r="AA10" s="4">
        <f t="shared" si="10"/>
        <v>0</v>
      </c>
      <c r="AB10" s="4">
        <f t="shared" si="11"/>
        <v>0</v>
      </c>
      <c r="AC10" s="4">
        <f t="shared" si="12"/>
        <v>4526508.6000000015</v>
      </c>
      <c r="AD10" s="4">
        <f t="shared" si="13"/>
        <v>50253121.100000001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131003344</v>
      </c>
      <c r="F11" s="6">
        <f t="shared" si="1"/>
        <v>130941432</v>
      </c>
      <c r="G11" s="7">
        <f t="shared" si="2"/>
        <v>0.99952740137686868</v>
      </c>
      <c r="H11" s="5" t="s">
        <v>117</v>
      </c>
      <c r="I11" s="5">
        <v>13</v>
      </c>
      <c r="J11" s="5">
        <v>215</v>
      </c>
      <c r="K11" s="12">
        <v>0</v>
      </c>
      <c r="L11" s="4">
        <v>54407293</v>
      </c>
      <c r="M11" s="4">
        <v>54361909</v>
      </c>
      <c r="N11" s="4">
        <v>76596051</v>
      </c>
      <c r="O11" s="4">
        <v>76579523</v>
      </c>
      <c r="P11" s="2">
        <v>21092791</v>
      </c>
      <c r="Q11" s="2"/>
      <c r="R11" s="2">
        <v>90151238</v>
      </c>
      <c r="S11" s="2">
        <v>76542391</v>
      </c>
      <c r="T11" s="2">
        <f t="shared" si="3"/>
        <v>187786420</v>
      </c>
      <c r="U11" s="9">
        <f t="shared" si="4"/>
        <v>10546395.5</v>
      </c>
      <c r="V11" s="9">
        <f t="shared" si="5"/>
        <v>0</v>
      </c>
      <c r="W11" s="9">
        <f t="shared" si="6"/>
        <v>90151238</v>
      </c>
      <c r="X11" s="9">
        <f t="shared" si="7"/>
        <v>0</v>
      </c>
      <c r="Y11" s="9">
        <f t="shared" si="8"/>
        <v>100697633.5</v>
      </c>
      <c r="Z11" s="10">
        <f t="shared" si="9"/>
        <v>0.76866460370660461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61912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113702461</v>
      </c>
      <c r="F12" s="6">
        <f t="shared" si="1"/>
        <v>94783.521919999999</v>
      </c>
      <c r="G12" s="7">
        <f t="shared" si="2"/>
        <v>8.3361011790237323E-4</v>
      </c>
      <c r="H12" s="5">
        <v>3</v>
      </c>
      <c r="I12" s="5">
        <v>8</v>
      </c>
      <c r="J12" s="5">
        <v>57</v>
      </c>
      <c r="K12" s="12">
        <f>E12/60</f>
        <v>1895041.0166666666</v>
      </c>
      <c r="L12" s="4">
        <v>67924663</v>
      </c>
      <c r="M12" s="4">
        <v>79865.209839999996</v>
      </c>
      <c r="N12" s="4">
        <v>45777798</v>
      </c>
      <c r="O12" s="4">
        <v>14918.31208</v>
      </c>
      <c r="R12" s="2">
        <v>98770006</v>
      </c>
      <c r="S12" s="2">
        <v>45694388</v>
      </c>
      <c r="T12" s="2">
        <f t="shared" si="3"/>
        <v>144464394</v>
      </c>
      <c r="U12" s="9">
        <f t="shared" si="4"/>
        <v>0</v>
      </c>
      <c r="V12" s="9">
        <f t="shared" si="5"/>
        <v>65439891</v>
      </c>
      <c r="W12" s="9">
        <f t="shared" si="6"/>
        <v>98770006</v>
      </c>
      <c r="X12" s="9">
        <f t="shared" si="7"/>
        <v>0</v>
      </c>
      <c r="Y12" s="9">
        <f t="shared" si="8"/>
        <v>164209897</v>
      </c>
      <c r="Z12" s="10">
        <f t="shared" si="9"/>
        <v>1.444207060742511</v>
      </c>
      <c r="AA12" s="4">
        <f t="shared" si="10"/>
        <v>7864388.7480800003</v>
      </c>
      <c r="AB12" s="4">
        <f t="shared" si="11"/>
        <v>22645708.678080004</v>
      </c>
      <c r="AC12" s="4">
        <f t="shared" si="12"/>
        <v>56756446.978079997</v>
      </c>
      <c r="AD12" s="4">
        <f t="shared" si="13"/>
        <v>113607677.47808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108763557</v>
      </c>
      <c r="F13" s="6">
        <f t="shared" si="1"/>
        <v>5522280.8000000007</v>
      </c>
      <c r="G13" s="7">
        <f t="shared" si="2"/>
        <v>5.0773264063072164E-2</v>
      </c>
      <c r="H13" s="5">
        <v>1</v>
      </c>
      <c r="I13" s="5">
        <v>6</v>
      </c>
      <c r="J13" s="5">
        <v>86</v>
      </c>
      <c r="K13" s="12">
        <f>E13/60</f>
        <v>1812725.95</v>
      </c>
      <c r="L13" s="4">
        <v>43233202</v>
      </c>
      <c r="M13" s="4">
        <v>2226850.35</v>
      </c>
      <c r="N13" s="4">
        <v>65530355</v>
      </c>
      <c r="O13" s="4">
        <v>3295430.45</v>
      </c>
      <c r="P13" s="2">
        <v>23469632</v>
      </c>
      <c r="Q13" s="13">
        <v>65439891</v>
      </c>
      <c r="S13" s="2">
        <v>65431870</v>
      </c>
      <c r="T13" s="2">
        <f t="shared" si="3"/>
        <v>154341393</v>
      </c>
      <c r="U13" s="9">
        <f t="shared" si="4"/>
        <v>11734816</v>
      </c>
      <c r="V13" s="9">
        <f t="shared" si="5"/>
        <v>78896604</v>
      </c>
      <c r="W13" s="9">
        <f t="shared" si="6"/>
        <v>0</v>
      </c>
      <c r="X13" s="9">
        <f t="shared" si="7"/>
        <v>0</v>
      </c>
      <c r="Y13" s="9">
        <f t="shared" si="8"/>
        <v>90631420</v>
      </c>
      <c r="Z13" s="10">
        <f t="shared" si="9"/>
        <v>0.8332884883490892</v>
      </c>
      <c r="AA13" s="4">
        <f t="shared" si="10"/>
        <v>2091168.1900000004</v>
      </c>
      <c r="AB13" s="4">
        <f t="shared" si="11"/>
        <v>16230430.600000001</v>
      </c>
      <c r="AC13" s="4">
        <f t="shared" si="12"/>
        <v>48859497.700000003</v>
      </c>
      <c r="AD13" s="4">
        <f t="shared" si="13"/>
        <v>103241276.2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135874516</v>
      </c>
      <c r="F14" s="6">
        <f t="shared" si="1"/>
        <v>51803945.359999999</v>
      </c>
      <c r="G14" s="7">
        <f t="shared" si="2"/>
        <v>0.38126314547460832</v>
      </c>
      <c r="H14" s="5">
        <v>2</v>
      </c>
      <c r="I14" s="5">
        <v>12</v>
      </c>
      <c r="J14" s="5">
        <v>103</v>
      </c>
      <c r="K14" s="12">
        <f>E14/60</f>
        <v>2264575.2666666666</v>
      </c>
      <c r="L14" s="4">
        <v>78936347</v>
      </c>
      <c r="M14" s="4">
        <v>42678843.439999998</v>
      </c>
      <c r="N14" s="4">
        <v>56938169</v>
      </c>
      <c r="O14" s="4">
        <v>9125101.9199999999</v>
      </c>
      <c r="Q14" s="2">
        <v>78896604</v>
      </c>
      <c r="S14" s="2">
        <v>56795266</v>
      </c>
      <c r="T14" s="2">
        <f t="shared" si="3"/>
        <v>135691870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16133312.640000001</v>
      </c>
      <c r="AD14" s="4">
        <f t="shared" si="13"/>
        <v>84070570.640000001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86544595</v>
      </c>
      <c r="F15" s="6">
        <f t="shared" si="1"/>
        <v>39055237.299999997</v>
      </c>
      <c r="G15" s="7">
        <f t="shared" si="2"/>
        <v>0.45127298013238143</v>
      </c>
      <c r="H15" s="5" t="s">
        <v>115</v>
      </c>
      <c r="I15" s="5">
        <v>11</v>
      </c>
      <c r="J15" s="5">
        <v>157</v>
      </c>
      <c r="K15" s="12">
        <f>E15/60</f>
        <v>1442409.9166666667</v>
      </c>
      <c r="L15" s="4">
        <v>32173988</v>
      </c>
      <c r="M15" s="4">
        <v>14521106.199999999</v>
      </c>
      <c r="N15" s="4">
        <v>54370607</v>
      </c>
      <c r="O15" s="4">
        <v>24534131.100000001</v>
      </c>
      <c r="P15" s="2">
        <v>45683053</v>
      </c>
      <c r="Q15" s="2"/>
      <c r="S15" s="2">
        <v>54346969</v>
      </c>
      <c r="T15" s="2">
        <f t="shared" si="3"/>
        <v>100030022</v>
      </c>
      <c r="U15" s="9">
        <f t="shared" si="4"/>
        <v>22841526.5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22841526.5</v>
      </c>
      <c r="Z15" s="10">
        <f t="shared" si="9"/>
        <v>0.26392782241340434</v>
      </c>
      <c r="AA15" s="4">
        <f t="shared" si="10"/>
        <v>0</v>
      </c>
      <c r="AB15" s="4">
        <f t="shared" si="11"/>
        <v>0</v>
      </c>
      <c r="AC15" s="4">
        <f t="shared" si="12"/>
        <v>4217060.200000003</v>
      </c>
      <c r="AD15" s="4">
        <f t="shared" si="13"/>
        <v>47489357.700000003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157057946</v>
      </c>
      <c r="F16" s="6">
        <f t="shared" si="1"/>
        <v>156966438</v>
      </c>
      <c r="G16" s="7">
        <f t="shared" si="2"/>
        <v>0.99941736153865146</v>
      </c>
      <c r="H16" s="5" t="s">
        <v>116</v>
      </c>
      <c r="I16" s="5">
        <v>12</v>
      </c>
      <c r="J16" s="5">
        <v>204</v>
      </c>
      <c r="K16" s="12">
        <v>0</v>
      </c>
      <c r="L16" s="4">
        <v>89094147</v>
      </c>
      <c r="M16" s="4">
        <v>89000895</v>
      </c>
      <c r="N16" s="4">
        <v>67963799</v>
      </c>
      <c r="O16" s="4">
        <v>67965543</v>
      </c>
      <c r="R16" s="2">
        <v>12371887</v>
      </c>
      <c r="S16" s="2">
        <v>67866089</v>
      </c>
      <c r="T16" s="2">
        <f t="shared" si="3"/>
        <v>80237976</v>
      </c>
      <c r="U16" s="9">
        <f t="shared" si="4"/>
        <v>0</v>
      </c>
      <c r="V16" s="9">
        <f t="shared" si="5"/>
        <v>0</v>
      </c>
      <c r="W16" s="9">
        <f t="shared" si="6"/>
        <v>12371887</v>
      </c>
      <c r="X16" s="9">
        <f t="shared" si="7"/>
        <v>0</v>
      </c>
      <c r="Y16" s="9">
        <f t="shared" si="8"/>
        <v>12371887</v>
      </c>
      <c r="Z16" s="10">
        <f t="shared" si="9"/>
        <v>7.8772754356535385E-2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91508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64388270</v>
      </c>
      <c r="F17" s="6">
        <f t="shared" si="1"/>
        <v>45171.780160000002</v>
      </c>
      <c r="G17" s="7">
        <f t="shared" si="2"/>
        <v>7.0155294062101687E-4</v>
      </c>
      <c r="H17" s="5">
        <v>2</v>
      </c>
      <c r="I17" s="5">
        <v>8</v>
      </c>
      <c r="J17" s="5">
        <v>55</v>
      </c>
      <c r="K17" s="12">
        <f>E17/60</f>
        <v>1073137.8333333333</v>
      </c>
      <c r="L17" s="4">
        <v>21142359</v>
      </c>
      <c r="M17" s="4">
        <v>8233.9012000000002</v>
      </c>
      <c r="N17" s="4">
        <v>43245911</v>
      </c>
      <c r="O17" s="4">
        <v>36937.878960000002</v>
      </c>
      <c r="P17" s="2">
        <v>12375713</v>
      </c>
      <c r="S17" s="2">
        <v>43208254</v>
      </c>
      <c r="T17" s="2">
        <f t="shared" si="3"/>
        <v>55583967</v>
      </c>
      <c r="U17" s="9">
        <f t="shared" si="4"/>
        <v>6187856.5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6187856.5</v>
      </c>
      <c r="Z17" s="10">
        <f t="shared" si="9"/>
        <v>9.6102232596092421E-2</v>
      </c>
      <c r="AA17" s="4">
        <f t="shared" si="10"/>
        <v>4462007.1198400008</v>
      </c>
      <c r="AB17" s="4">
        <f t="shared" si="11"/>
        <v>12832482.219839999</v>
      </c>
      <c r="AC17" s="4">
        <f t="shared" si="12"/>
        <v>32148963.219840001</v>
      </c>
      <c r="AD17" s="4">
        <f t="shared" si="13"/>
        <v>64343098.219839998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169170537</v>
      </c>
      <c r="F18" s="6">
        <f t="shared" si="1"/>
        <v>8591445.5</v>
      </c>
      <c r="G18" s="7">
        <f t="shared" si="2"/>
        <v>5.0785708033781317E-2</v>
      </c>
      <c r="H18" s="5">
        <v>1</v>
      </c>
      <c r="I18" s="5">
        <v>7</v>
      </c>
      <c r="J18" s="5">
        <v>98</v>
      </c>
      <c r="K18" s="12">
        <f>E18/60</f>
        <v>2819508.95</v>
      </c>
      <c r="L18" s="4">
        <v>90229410</v>
      </c>
      <c r="M18" s="4">
        <v>4594182.8</v>
      </c>
      <c r="N18" s="4">
        <v>78941127</v>
      </c>
      <c r="O18" s="4">
        <v>3997262.7</v>
      </c>
      <c r="R18" s="2">
        <v>34567775</v>
      </c>
      <c r="S18" s="2">
        <v>78902237</v>
      </c>
      <c r="T18" s="2">
        <f t="shared" si="3"/>
        <v>113470012</v>
      </c>
      <c r="U18" s="9">
        <f t="shared" si="4"/>
        <v>0</v>
      </c>
      <c r="V18" s="9">
        <f t="shared" si="5"/>
        <v>0</v>
      </c>
      <c r="W18" s="9">
        <f t="shared" si="6"/>
        <v>34567775</v>
      </c>
      <c r="X18" s="9">
        <f t="shared" si="7"/>
        <v>0</v>
      </c>
      <c r="Y18" s="9">
        <f t="shared" si="8"/>
        <v>34567775</v>
      </c>
      <c r="Z18" s="10">
        <f t="shared" si="9"/>
        <v>0.20433685210800034</v>
      </c>
      <c r="AA18" s="4">
        <f t="shared" si="10"/>
        <v>3250492.0900000017</v>
      </c>
      <c r="AB18" s="4">
        <f t="shared" si="11"/>
        <v>25242661.899999999</v>
      </c>
      <c r="AC18" s="4">
        <f t="shared" si="12"/>
        <v>75993823</v>
      </c>
      <c r="AD18" s="4">
        <f t="shared" si="13"/>
        <v>160579091.5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43183260</v>
      </c>
      <c r="F19" s="6">
        <f t="shared" si="1"/>
        <v>7014971.7999999998</v>
      </c>
      <c r="G19" s="7">
        <f t="shared" si="2"/>
        <v>0.1624465545213585</v>
      </c>
      <c r="H19" s="5" t="s">
        <v>116</v>
      </c>
      <c r="I19" s="5">
        <v>9</v>
      </c>
      <c r="J19" s="5">
        <v>119</v>
      </c>
      <c r="K19" s="12">
        <v>0</v>
      </c>
      <c r="L19" s="4">
        <v>11008773</v>
      </c>
      <c r="M19" s="4">
        <v>1816718.64</v>
      </c>
      <c r="N19" s="4">
        <v>32174487</v>
      </c>
      <c r="O19" s="4">
        <v>5198253.16</v>
      </c>
      <c r="P19" s="2">
        <v>76555172</v>
      </c>
      <c r="S19" s="2">
        <v>32112836</v>
      </c>
      <c r="T19" s="2">
        <f t="shared" si="3"/>
        <v>108668008</v>
      </c>
      <c r="U19" s="9">
        <f t="shared" si="4"/>
        <v>38277586</v>
      </c>
      <c r="V19" s="9">
        <f t="shared" si="5"/>
        <v>12372391</v>
      </c>
      <c r="W19" s="9">
        <f t="shared" si="6"/>
        <v>0</v>
      </c>
      <c r="X19" s="9">
        <f t="shared" si="7"/>
        <v>0</v>
      </c>
      <c r="Y19" s="9">
        <f t="shared" si="8"/>
        <v>50649977</v>
      </c>
      <c r="Z19" s="10">
        <f t="shared" si="9"/>
        <v>1.1729076730195913</v>
      </c>
      <c r="AA19" s="4">
        <f t="shared" si="10"/>
        <v>0</v>
      </c>
      <c r="AB19" s="4">
        <f t="shared" si="11"/>
        <v>1621680.2000000002</v>
      </c>
      <c r="AC19" s="4">
        <f t="shared" si="12"/>
        <v>14576658.199999999</v>
      </c>
      <c r="AD19" s="4">
        <f t="shared" si="13"/>
        <v>36168288.200000003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101573455</v>
      </c>
      <c r="F20" s="6">
        <f t="shared" si="1"/>
        <v>25762616.350000001</v>
      </c>
      <c r="G20" s="7">
        <f t="shared" si="2"/>
        <v>0.25363532578467474</v>
      </c>
      <c r="H20" s="5" t="s">
        <v>115</v>
      </c>
      <c r="I20" s="5">
        <v>12</v>
      </c>
      <c r="J20" s="5">
        <v>138</v>
      </c>
      <c r="K20" s="12">
        <v>0</v>
      </c>
      <c r="L20" s="4">
        <v>12446746</v>
      </c>
      <c r="M20" s="4">
        <v>5631436.1000000006</v>
      </c>
      <c r="N20" s="4">
        <v>89126709</v>
      </c>
      <c r="O20" s="4">
        <v>20131180.25</v>
      </c>
      <c r="Q20" s="13">
        <v>12372391</v>
      </c>
      <c r="S20" s="2">
        <v>89024356</v>
      </c>
      <c r="T20" s="2">
        <f t="shared" si="3"/>
        <v>101396747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25024111.149999999</v>
      </c>
      <c r="AD20" s="4">
        <f t="shared" si="13"/>
        <v>75810838.650000006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119957651</v>
      </c>
      <c r="F21" s="6">
        <f t="shared" si="1"/>
        <v>119964898</v>
      </c>
      <c r="G21" s="7">
        <f t="shared" si="2"/>
        <v>1.0000604129869133</v>
      </c>
      <c r="H21" s="5" t="s">
        <v>116</v>
      </c>
      <c r="I21" s="5">
        <v>11</v>
      </c>
      <c r="J21" s="5">
        <v>206</v>
      </c>
      <c r="K21" s="12">
        <v>0</v>
      </c>
      <c r="L21" s="4">
        <v>98794953</v>
      </c>
      <c r="M21" s="4">
        <v>98782097</v>
      </c>
      <c r="N21" s="4">
        <v>21162698</v>
      </c>
      <c r="O21" s="4">
        <v>21182801</v>
      </c>
      <c r="Q21" s="2"/>
      <c r="R21" s="2">
        <v>65434969</v>
      </c>
      <c r="S21" s="2">
        <v>21102334</v>
      </c>
      <c r="T21" s="2">
        <f t="shared" si="3"/>
        <v>86537303</v>
      </c>
      <c r="U21" s="9">
        <f t="shared" si="4"/>
        <v>0</v>
      </c>
      <c r="V21" s="9">
        <f t="shared" si="5"/>
        <v>0</v>
      </c>
      <c r="W21" s="9">
        <f t="shared" si="6"/>
        <v>65434969</v>
      </c>
      <c r="X21" s="9">
        <f t="shared" si="7"/>
        <v>0</v>
      </c>
      <c r="Y21" s="9">
        <f t="shared" si="8"/>
        <v>65434969</v>
      </c>
      <c r="Z21" s="10">
        <f t="shared" si="9"/>
        <v>0.54548391415233699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113776220</v>
      </c>
      <c r="F22" s="6">
        <f t="shared" si="1"/>
        <v>166760.41960000002</v>
      </c>
      <c r="G22" s="7">
        <f t="shared" si="2"/>
        <v>1.4656878177179732E-3</v>
      </c>
      <c r="H22" s="5">
        <v>2</v>
      </c>
      <c r="I22" s="5">
        <v>3</v>
      </c>
      <c r="J22" s="5">
        <v>33</v>
      </c>
      <c r="K22" s="12">
        <f>E22/60</f>
        <v>1896270.3333333333</v>
      </c>
      <c r="L22" s="4">
        <v>23494037</v>
      </c>
      <c r="M22" s="4">
        <v>55619.543120000002</v>
      </c>
      <c r="N22" s="4">
        <v>90282183</v>
      </c>
      <c r="O22" s="4">
        <v>111140.87648000001</v>
      </c>
      <c r="P22" s="2">
        <v>56800095</v>
      </c>
      <c r="R22" s="2">
        <v>78921765</v>
      </c>
      <c r="S22" s="2">
        <v>90128679</v>
      </c>
      <c r="T22" s="2">
        <f t="shared" si="3"/>
        <v>225850539</v>
      </c>
      <c r="U22" s="9">
        <f t="shared" si="4"/>
        <v>28400047.5</v>
      </c>
      <c r="V22" s="9">
        <f t="shared" si="5"/>
        <v>0</v>
      </c>
      <c r="W22" s="9">
        <f t="shared" si="6"/>
        <v>78921765</v>
      </c>
      <c r="X22" s="9">
        <f t="shared" si="7"/>
        <v>0</v>
      </c>
      <c r="Y22" s="9">
        <f t="shared" si="8"/>
        <v>107321812.5</v>
      </c>
      <c r="Z22" s="10">
        <f t="shared" si="9"/>
        <v>0.9432710323826895</v>
      </c>
      <c r="AA22" s="4">
        <f t="shared" si="10"/>
        <v>7797574.9804000007</v>
      </c>
      <c r="AB22" s="4">
        <f t="shared" si="11"/>
        <v>22588483.580400001</v>
      </c>
      <c r="AC22" s="4">
        <f t="shared" si="12"/>
        <v>56721349.580399998</v>
      </c>
      <c r="AD22" s="4">
        <f t="shared" si="13"/>
        <v>113609459.5804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98882778</v>
      </c>
      <c r="F23" s="6">
        <f t="shared" si="1"/>
        <v>5033723.75</v>
      </c>
      <c r="G23" s="7">
        <f t="shared" si="2"/>
        <v>5.0905970198369628E-2</v>
      </c>
      <c r="H23" s="5">
        <v>1</v>
      </c>
      <c r="I23" s="5">
        <v>6</v>
      </c>
      <c r="J23" s="5">
        <v>81</v>
      </c>
      <c r="K23" s="12">
        <f>E23/60</f>
        <v>1648046.3</v>
      </c>
      <c r="L23" s="4">
        <v>87738213</v>
      </c>
      <c r="M23" s="4">
        <v>4445642.05</v>
      </c>
      <c r="N23" s="4">
        <v>11144565</v>
      </c>
      <c r="O23" s="4">
        <v>588081.70000000007</v>
      </c>
      <c r="S23" s="2">
        <v>87655960</v>
      </c>
      <c r="T23" s="2">
        <f t="shared" si="3"/>
        <v>87655960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1888070.7100000009</v>
      </c>
      <c r="AB23" s="4">
        <f t="shared" si="11"/>
        <v>14742831.850000001</v>
      </c>
      <c r="AC23" s="4">
        <f t="shared" si="12"/>
        <v>44407665.25</v>
      </c>
      <c r="AD23" s="4">
        <f t="shared" si="13"/>
        <v>93849054.25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46998375</v>
      </c>
      <c r="F24" s="6">
        <f t="shared" si="1"/>
        <v>7617456.8800000008</v>
      </c>
      <c r="G24" s="7">
        <f t="shared" si="2"/>
        <v>0.16207915443885029</v>
      </c>
      <c r="H24" s="5">
        <v>1</v>
      </c>
      <c r="I24" s="5">
        <v>12</v>
      </c>
      <c r="J24" s="5">
        <v>105</v>
      </c>
      <c r="K24" s="12">
        <f>E24/60</f>
        <v>783306.25</v>
      </c>
      <c r="L24" s="4">
        <v>34587864</v>
      </c>
      <c r="M24" s="4">
        <v>5607033.4000000004</v>
      </c>
      <c r="N24" s="4">
        <v>12410511</v>
      </c>
      <c r="O24" s="4">
        <v>2010423.48</v>
      </c>
      <c r="S24" s="2">
        <v>12340040</v>
      </c>
      <c r="T24" s="2">
        <f t="shared" si="3"/>
        <v>12340040</v>
      </c>
      <c r="U24" s="9">
        <f t="shared" si="4"/>
        <v>0</v>
      </c>
      <c r="V24" s="9">
        <f t="shared" si="5"/>
        <v>87676514</v>
      </c>
      <c r="W24" s="9">
        <f t="shared" si="6"/>
        <v>0</v>
      </c>
      <c r="X24" s="9">
        <f t="shared" si="7"/>
        <v>0</v>
      </c>
      <c r="Y24" s="9">
        <f t="shared" si="8"/>
        <v>87676514</v>
      </c>
      <c r="Z24" s="10">
        <f t="shared" si="9"/>
        <v>1.8655222441201424</v>
      </c>
      <c r="AA24" s="4">
        <f t="shared" si="10"/>
        <v>0</v>
      </c>
      <c r="AB24" s="4">
        <f t="shared" si="11"/>
        <v>1782218.1199999992</v>
      </c>
      <c r="AC24" s="4">
        <f t="shared" si="12"/>
        <v>15881730.619999999</v>
      </c>
      <c r="AD24" s="4">
        <f t="shared" si="13"/>
        <v>39380918.119999997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175457160</v>
      </c>
      <c r="F25" s="6">
        <f t="shared" si="1"/>
        <v>79014511.900000006</v>
      </c>
      <c r="G25" s="7">
        <f t="shared" si="2"/>
        <v>0.45033506697589321</v>
      </c>
      <c r="H25" s="5" t="s">
        <v>115</v>
      </c>
      <c r="I25" s="5">
        <v>11</v>
      </c>
      <c r="J25" s="5">
        <v>165</v>
      </c>
      <c r="K25" s="12">
        <f>E25/60</f>
        <v>2924286</v>
      </c>
      <c r="L25" s="4">
        <v>76596345</v>
      </c>
      <c r="M25" s="4">
        <v>34501380.5</v>
      </c>
      <c r="N25" s="4">
        <v>98860815</v>
      </c>
      <c r="O25" s="4">
        <v>44513131.399999999</v>
      </c>
      <c r="P25" s="2">
        <v>76549405</v>
      </c>
      <c r="Q25" s="13">
        <v>87676514</v>
      </c>
      <c r="S25" s="2">
        <v>98766664</v>
      </c>
      <c r="T25" s="2">
        <f t="shared" si="3"/>
        <v>262992583</v>
      </c>
      <c r="U25" s="9">
        <f t="shared" si="4"/>
        <v>38274702.5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38274702.5</v>
      </c>
      <c r="Z25" s="10">
        <f t="shared" si="9"/>
        <v>0.21814272213228575</v>
      </c>
      <c r="AA25" s="4">
        <f t="shared" si="10"/>
        <v>0</v>
      </c>
      <c r="AB25" s="4">
        <f t="shared" si="11"/>
        <v>0</v>
      </c>
      <c r="AC25" s="4">
        <f t="shared" si="12"/>
        <v>8714068.099999994</v>
      </c>
      <c r="AD25" s="4">
        <f t="shared" si="13"/>
        <v>96442648.099999994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69314247</v>
      </c>
      <c r="F26" s="6">
        <f t="shared" si="1"/>
        <v>69299695</v>
      </c>
      <c r="G26" s="7">
        <f t="shared" si="2"/>
        <v>0.99979005759090189</v>
      </c>
      <c r="H26" s="5" t="s">
        <v>116</v>
      </c>
      <c r="I26" s="5">
        <v>12</v>
      </c>
      <c r="J26" s="5">
        <v>213</v>
      </c>
      <c r="K26" s="12">
        <v>0</v>
      </c>
      <c r="L26" s="4">
        <v>45742926</v>
      </c>
      <c r="M26" s="4">
        <v>45746738</v>
      </c>
      <c r="N26" s="4">
        <v>23571321</v>
      </c>
      <c r="O26" s="4">
        <v>23552957</v>
      </c>
      <c r="P26" s="2">
        <v>45678479</v>
      </c>
      <c r="Q26" s="2"/>
      <c r="R26" s="2">
        <v>23478872</v>
      </c>
      <c r="S26" s="2">
        <v>23471885</v>
      </c>
      <c r="T26" s="2">
        <f t="shared" si="3"/>
        <v>92629236</v>
      </c>
      <c r="U26" s="9">
        <f t="shared" si="4"/>
        <v>22839239.5</v>
      </c>
      <c r="V26" s="9">
        <f t="shared" si="5"/>
        <v>0</v>
      </c>
      <c r="W26" s="9">
        <f t="shared" si="6"/>
        <v>23478872</v>
      </c>
      <c r="X26" s="9">
        <f t="shared" si="7"/>
        <v>0</v>
      </c>
      <c r="Y26" s="9">
        <f t="shared" si="8"/>
        <v>46318111.5</v>
      </c>
      <c r="Z26" s="10">
        <f t="shared" si="9"/>
        <v>0.66823363889389142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14552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153247574</v>
      </c>
      <c r="F27" s="6">
        <f t="shared" si="1"/>
        <v>93335.914400000009</v>
      </c>
      <c r="G27" s="7">
        <f t="shared" si="2"/>
        <v>6.0905312863223542E-4</v>
      </c>
      <c r="H27" s="5">
        <v>2</v>
      </c>
      <c r="I27" s="5">
        <v>6</v>
      </c>
      <c r="J27" s="5">
        <v>36</v>
      </c>
      <c r="K27" s="12">
        <f>E27/60</f>
        <v>2554126.2333333334</v>
      </c>
      <c r="L27" s="4">
        <v>65449156</v>
      </c>
      <c r="M27" s="4">
        <v>44228.568720000003</v>
      </c>
      <c r="N27" s="4">
        <v>87798418</v>
      </c>
      <c r="O27" s="4">
        <v>49107.345679999999</v>
      </c>
      <c r="S27" s="2">
        <v>87644699</v>
      </c>
      <c r="T27" s="2">
        <f t="shared" si="3"/>
        <v>87644699</v>
      </c>
      <c r="U27" s="9">
        <f t="shared" si="4"/>
        <v>0</v>
      </c>
      <c r="V27" s="9">
        <f t="shared" si="5"/>
        <v>56788639</v>
      </c>
      <c r="W27" s="9">
        <f t="shared" si="6"/>
        <v>0</v>
      </c>
      <c r="X27" s="9">
        <f t="shared" si="7"/>
        <v>0</v>
      </c>
      <c r="Y27" s="9">
        <f t="shared" si="8"/>
        <v>56788639</v>
      </c>
      <c r="Z27" s="10">
        <f t="shared" si="9"/>
        <v>0.37056794778363017</v>
      </c>
      <c r="AA27" s="4">
        <f t="shared" si="10"/>
        <v>10633994.265600001</v>
      </c>
      <c r="AB27" s="4">
        <f t="shared" si="11"/>
        <v>30556178.885600001</v>
      </c>
      <c r="AC27" s="4">
        <f t="shared" si="12"/>
        <v>76530451.085600004</v>
      </c>
      <c r="AD27" s="4">
        <f t="shared" si="13"/>
        <v>153154238.08559999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91483115</v>
      </c>
      <c r="F28" s="6">
        <f t="shared" si="1"/>
        <v>4673689.0999999996</v>
      </c>
      <c r="G28" s="7">
        <f t="shared" si="2"/>
        <v>5.1087996948945162E-2</v>
      </c>
      <c r="H28" s="5">
        <v>2</v>
      </c>
      <c r="I28" s="5">
        <v>5</v>
      </c>
      <c r="J28" s="5">
        <v>86</v>
      </c>
      <c r="K28" s="12">
        <f>E28/60</f>
        <v>1524718.5833333333</v>
      </c>
      <c r="L28" s="4">
        <v>56858056</v>
      </c>
      <c r="M28" s="4">
        <v>2933489.6</v>
      </c>
      <c r="N28" s="4">
        <v>34625059</v>
      </c>
      <c r="O28" s="4">
        <v>1740199.5</v>
      </c>
      <c r="Q28" s="13">
        <v>56788639</v>
      </c>
      <c r="R28" s="2">
        <v>67895266</v>
      </c>
      <c r="S28" s="2">
        <v>34566141</v>
      </c>
      <c r="T28" s="2">
        <f t="shared" si="3"/>
        <v>159250046</v>
      </c>
      <c r="U28" s="9">
        <f t="shared" si="4"/>
        <v>0</v>
      </c>
      <c r="V28" s="9">
        <f t="shared" si="5"/>
        <v>0</v>
      </c>
      <c r="W28" s="9">
        <f t="shared" si="6"/>
        <v>67895266</v>
      </c>
      <c r="X28" s="9">
        <f t="shared" si="7"/>
        <v>0</v>
      </c>
      <c r="Y28" s="9">
        <f t="shared" si="8"/>
        <v>67895266</v>
      </c>
      <c r="Z28" s="10">
        <f t="shared" si="9"/>
        <v>0.74216172022563942</v>
      </c>
      <c r="AA28" s="4">
        <f t="shared" si="10"/>
        <v>1730128.9500000011</v>
      </c>
      <c r="AB28" s="4">
        <f t="shared" si="11"/>
        <v>13622933.9</v>
      </c>
      <c r="AC28" s="4">
        <f t="shared" si="12"/>
        <v>41067868.399999999</v>
      </c>
      <c r="AD28" s="4">
        <f t="shared" si="13"/>
        <v>86809425.900000006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130993007</v>
      </c>
      <c r="F29" s="6">
        <f t="shared" si="1"/>
        <v>21038787.280000001</v>
      </c>
      <c r="G29" s="7">
        <f t="shared" si="2"/>
        <v>0.16061000325002084</v>
      </c>
      <c r="H29" s="5">
        <v>3</v>
      </c>
      <c r="I29" s="5">
        <v>9</v>
      </c>
      <c r="J29" s="5">
        <v>116</v>
      </c>
      <c r="K29" s="12">
        <f>E29/60</f>
        <v>2183216.7833333332</v>
      </c>
      <c r="L29" s="4">
        <v>54343008</v>
      </c>
      <c r="M29" s="4">
        <v>8716148.6799999997</v>
      </c>
      <c r="N29" s="4">
        <v>76649999</v>
      </c>
      <c r="O29" s="4">
        <v>12322638.6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5159814.120000001</v>
      </c>
      <c r="AC29" s="4">
        <f t="shared" si="12"/>
        <v>44457716.219999999</v>
      </c>
      <c r="AD29" s="4">
        <f t="shared" si="13"/>
        <v>109954219.72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113747942</v>
      </c>
      <c r="F30" s="6">
        <f t="shared" si="1"/>
        <v>51170020.799999997</v>
      </c>
      <c r="G30" s="7">
        <f t="shared" si="2"/>
        <v>0.44985447560888614</v>
      </c>
      <c r="H30" s="5" t="s">
        <v>115</v>
      </c>
      <c r="I30" s="5">
        <v>12</v>
      </c>
      <c r="J30" s="5">
        <v>139</v>
      </c>
      <c r="K30" s="12">
        <f>E30/60</f>
        <v>1895799.0333333334</v>
      </c>
      <c r="L30" s="4">
        <v>67951291</v>
      </c>
      <c r="M30" s="4">
        <v>30573925.350000001</v>
      </c>
      <c r="N30" s="4">
        <v>45796651</v>
      </c>
      <c r="O30" s="4">
        <v>20596095.449999999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5703950.200000003</v>
      </c>
      <c r="AD30" s="4">
        <f t="shared" si="13"/>
        <v>62577921.200000003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108759501</v>
      </c>
      <c r="F31" s="6">
        <f t="shared" si="1"/>
        <v>108735735</v>
      </c>
      <c r="G31" s="7">
        <f t="shared" si="2"/>
        <v>0.999781481159977</v>
      </c>
      <c r="H31" s="5" t="s">
        <v>116</v>
      </c>
      <c r="I31" s="5">
        <v>12</v>
      </c>
      <c r="J31" s="5">
        <v>211</v>
      </c>
      <c r="K31" s="12">
        <v>0</v>
      </c>
      <c r="L31" s="4">
        <v>43264767</v>
      </c>
      <c r="M31" s="4">
        <v>43296947</v>
      </c>
      <c r="N31" s="4">
        <v>65494734</v>
      </c>
      <c r="O31" s="4">
        <v>65438788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23766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135924343</v>
      </c>
      <c r="F32" s="6">
        <f t="shared" si="1"/>
        <v>73393.219680000009</v>
      </c>
      <c r="G32" s="7">
        <f t="shared" si="2"/>
        <v>5.3995640560131313E-4</v>
      </c>
      <c r="H32" s="5">
        <v>3</v>
      </c>
      <c r="I32" s="5">
        <v>7</v>
      </c>
      <c r="J32" s="5">
        <v>61</v>
      </c>
      <c r="K32" s="12">
        <f>E32/60</f>
        <v>2265405.7166666668</v>
      </c>
      <c r="L32" s="4">
        <v>78991735</v>
      </c>
      <c r="M32" s="4">
        <v>57498.098720000002</v>
      </c>
      <c r="N32" s="4">
        <v>56932608</v>
      </c>
      <c r="O32" s="4">
        <v>15895.12096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9441310.7903200015</v>
      </c>
      <c r="AB32" s="4">
        <f t="shared" si="11"/>
        <v>27111475.380320001</v>
      </c>
      <c r="AC32" s="4">
        <f t="shared" si="12"/>
        <v>67888778.280320004</v>
      </c>
      <c r="AD32" s="4">
        <f t="shared" si="13"/>
        <v>135850949.78031999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86653705</v>
      </c>
      <c r="F33" s="6">
        <f t="shared" si="1"/>
        <v>4462371.7</v>
      </c>
      <c r="G33" s="7">
        <f t="shared" si="2"/>
        <v>5.1496605944315946E-2</v>
      </c>
      <c r="H33" s="5">
        <v>1</v>
      </c>
      <c r="I33" s="5">
        <v>7</v>
      </c>
      <c r="J33" s="5">
        <v>104</v>
      </c>
      <c r="K33" s="12">
        <f>E33/60</f>
        <v>1444228.4166666667</v>
      </c>
      <c r="L33" s="4">
        <v>32201924</v>
      </c>
      <c r="M33" s="4">
        <v>1646198.8</v>
      </c>
      <c r="N33" s="4">
        <v>54451781</v>
      </c>
      <c r="O33" s="4">
        <v>2816172.9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1603387.6500000004</v>
      </c>
      <c r="AB33" s="4">
        <f t="shared" si="11"/>
        <v>12868369.300000001</v>
      </c>
      <c r="AC33" s="4">
        <f t="shared" si="12"/>
        <v>38864480.799999997</v>
      </c>
      <c r="AD33" s="4">
        <f t="shared" si="13"/>
        <v>82191333.299999997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157147427</v>
      </c>
      <c r="F34" s="6">
        <f t="shared" ref="F34:F51" si="16">M34+O34</f>
        <v>25256219.879999999</v>
      </c>
      <c r="G34" s="7">
        <f t="shared" ref="G34:G51" si="17">F34/E34</f>
        <v>0.16071672544788149</v>
      </c>
      <c r="H34" s="5">
        <v>2</v>
      </c>
      <c r="I34" s="5">
        <v>13</v>
      </c>
      <c r="J34" s="5">
        <v>113</v>
      </c>
      <c r="K34" s="12">
        <f>E34/60</f>
        <v>2619123.7833333332</v>
      </c>
      <c r="L34" s="4">
        <v>89102875</v>
      </c>
      <c r="M34" s="4">
        <v>14318150.199999999</v>
      </c>
      <c r="N34" s="4">
        <v>68044552</v>
      </c>
      <c r="O34" s="4">
        <v>10938069.68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6173265.5200000033</v>
      </c>
      <c r="AC34" s="4">
        <f t="shared" ref="AC34:AC51" si="27">IF(E34*$AC$1-F34&gt;0,E34*$AC$1-F34,0)</f>
        <v>53317493.620000005</v>
      </c>
      <c r="AD34" s="4">
        <f t="shared" ref="AD34:AD51" si="28">IF(E34*$AD$1-F34&gt;0,E34*$AD$1-F34,0)</f>
        <v>131891207.12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64489101</v>
      </c>
      <c r="F35" s="6">
        <f t="shared" si="16"/>
        <v>28948772.399999999</v>
      </c>
      <c r="G35" s="7">
        <f t="shared" si="17"/>
        <v>0.4488940293957579</v>
      </c>
      <c r="H35" s="5" t="s">
        <v>116</v>
      </c>
      <c r="I35" s="5">
        <v>14</v>
      </c>
      <c r="J35" s="5">
        <v>163</v>
      </c>
      <c r="K35" s="12">
        <f>E35/60</f>
        <v>1074818.3500000001</v>
      </c>
      <c r="L35" s="4">
        <v>21160451</v>
      </c>
      <c r="M35" s="4">
        <v>9506266.25</v>
      </c>
      <c r="N35" s="4">
        <v>43328650</v>
      </c>
      <c r="O35" s="4">
        <v>19442506.149999999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3295778.1000000015</v>
      </c>
      <c r="AD35" s="4">
        <f t="shared" si="28"/>
        <v>35540328.600000001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169296040</v>
      </c>
      <c r="F36" s="6">
        <f t="shared" si="16"/>
        <v>169154828</v>
      </c>
      <c r="G36" s="7">
        <f t="shared" si="17"/>
        <v>0.99916588716428334</v>
      </c>
      <c r="H36" s="5" t="s">
        <v>115</v>
      </c>
      <c r="I36" s="5">
        <v>14</v>
      </c>
      <c r="J36" s="5">
        <v>205</v>
      </c>
      <c r="K36" s="12">
        <v>0</v>
      </c>
      <c r="L36" s="4">
        <v>90219014</v>
      </c>
      <c r="M36" s="4">
        <v>90154470</v>
      </c>
      <c r="N36" s="4">
        <v>79077026</v>
      </c>
      <c r="O36" s="4">
        <v>79000358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11000086</v>
      </c>
      <c r="W36" s="9">
        <f t="shared" si="21"/>
        <v>0</v>
      </c>
      <c r="X36" s="9">
        <f t="shared" si="22"/>
        <v>0</v>
      </c>
      <c r="Y36" s="9">
        <f t="shared" si="23"/>
        <v>11000086</v>
      </c>
      <c r="Z36" s="10">
        <f t="shared" si="24"/>
        <v>6.4975447742309858E-2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141212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43297028</v>
      </c>
      <c r="F37" s="6">
        <f t="shared" si="16"/>
        <v>84568.8024</v>
      </c>
      <c r="G37" s="7">
        <f t="shared" si="17"/>
        <v>1.9532241889674276E-3</v>
      </c>
      <c r="H37" s="5">
        <v>2</v>
      </c>
      <c r="I37" s="5">
        <v>8</v>
      </c>
      <c r="J37" s="5">
        <v>50</v>
      </c>
      <c r="K37" s="12">
        <f>E37/60</f>
        <v>721617.1333333333</v>
      </c>
      <c r="L37" s="4">
        <v>11035127</v>
      </c>
      <c r="M37" s="4">
        <v>25866.012320000002</v>
      </c>
      <c r="N37" s="4">
        <v>32261901</v>
      </c>
      <c r="O37" s="4">
        <v>58702.790079999999</v>
      </c>
      <c r="P37" s="2">
        <v>10978422</v>
      </c>
      <c r="Q37" s="13">
        <v>11000086</v>
      </c>
      <c r="S37" s="2">
        <v>32112819</v>
      </c>
      <c r="T37" s="2">
        <f t="shared" si="18"/>
        <v>54091327</v>
      </c>
      <c r="U37" s="9">
        <f t="shared" si="19"/>
        <v>5489211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5489211</v>
      </c>
      <c r="Z37" s="10">
        <f t="shared" si="24"/>
        <v>0.12678031850130683</v>
      </c>
      <c r="AA37" s="4">
        <f t="shared" si="25"/>
        <v>2946223.1576000005</v>
      </c>
      <c r="AB37" s="4">
        <f t="shared" si="26"/>
        <v>8574836.7975999992</v>
      </c>
      <c r="AC37" s="4">
        <f t="shared" si="27"/>
        <v>21563945.1976</v>
      </c>
      <c r="AD37" s="4">
        <f t="shared" si="28"/>
        <v>43212459.1976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101440011</v>
      </c>
      <c r="F38" s="6">
        <f t="shared" si="16"/>
        <v>5162288.1500000004</v>
      </c>
      <c r="G38" s="7">
        <f t="shared" si="17"/>
        <v>5.0890059051748329E-2</v>
      </c>
      <c r="H38" s="5">
        <v>3</v>
      </c>
      <c r="I38" s="5">
        <v>8</v>
      </c>
      <c r="J38" s="5">
        <v>94</v>
      </c>
      <c r="K38" s="12">
        <f>E38/60</f>
        <v>1690666.85</v>
      </c>
      <c r="L38" s="4">
        <v>12355500</v>
      </c>
      <c r="M38" s="4">
        <v>681471.9</v>
      </c>
      <c r="N38" s="4">
        <v>89084511</v>
      </c>
      <c r="O38" s="4">
        <v>4480816.25</v>
      </c>
      <c r="Q38" s="2"/>
      <c r="R38" s="2">
        <v>87656781</v>
      </c>
      <c r="S38" s="2">
        <v>89010085</v>
      </c>
      <c r="T38" s="2">
        <f t="shared" si="18"/>
        <v>176666866</v>
      </c>
      <c r="U38" s="9">
        <f t="shared" si="19"/>
        <v>0</v>
      </c>
      <c r="V38" s="9">
        <f t="shared" si="20"/>
        <v>23463411</v>
      </c>
      <c r="W38" s="9">
        <f t="shared" si="21"/>
        <v>87656781</v>
      </c>
      <c r="X38" s="9">
        <f t="shared" si="22"/>
        <v>0</v>
      </c>
      <c r="Y38" s="9">
        <f t="shared" si="23"/>
        <v>111120192</v>
      </c>
      <c r="Z38" s="10">
        <f t="shared" si="24"/>
        <v>1.0954276414658513</v>
      </c>
      <c r="AA38" s="4">
        <f t="shared" si="25"/>
        <v>1938512.62</v>
      </c>
      <c r="AB38" s="4">
        <f t="shared" si="26"/>
        <v>15125714.050000003</v>
      </c>
      <c r="AC38" s="4">
        <f t="shared" si="27"/>
        <v>45557717.350000001</v>
      </c>
      <c r="AD38" s="4">
        <f t="shared" si="28"/>
        <v>96277722.849999994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119970479</v>
      </c>
      <c r="F39" s="6">
        <f t="shared" si="16"/>
        <v>19268406.52</v>
      </c>
      <c r="G39" s="7">
        <f t="shared" si="17"/>
        <v>0.16060956562489009</v>
      </c>
      <c r="H39" s="5">
        <v>1</v>
      </c>
      <c r="I39" s="5">
        <v>9</v>
      </c>
      <c r="J39" s="5">
        <v>109</v>
      </c>
      <c r="K39" s="12">
        <f>E39/60</f>
        <v>1999507.9833333334</v>
      </c>
      <c r="L39" s="4">
        <v>98811877</v>
      </c>
      <c r="M39" s="4">
        <v>15805534.119999999</v>
      </c>
      <c r="N39" s="4">
        <v>21158602</v>
      </c>
      <c r="O39" s="4">
        <v>3462872.4</v>
      </c>
      <c r="Q39" s="13">
        <v>23463411</v>
      </c>
      <c r="S39" s="2">
        <v>21099931</v>
      </c>
      <c r="T39" s="2">
        <f t="shared" si="18"/>
        <v>44563342</v>
      </c>
      <c r="U39" s="9">
        <f t="shared" si="19"/>
        <v>0</v>
      </c>
      <c r="V39" s="9">
        <f t="shared" si="20"/>
        <v>98764329</v>
      </c>
      <c r="W39" s="9">
        <f t="shared" si="21"/>
        <v>0</v>
      </c>
      <c r="X39" s="9">
        <f t="shared" si="22"/>
        <v>0</v>
      </c>
      <c r="Y39" s="9">
        <f t="shared" si="23"/>
        <v>98764329</v>
      </c>
      <c r="Z39" s="10">
        <f t="shared" si="24"/>
        <v>0.82323859855556636</v>
      </c>
      <c r="AA39" s="4">
        <f t="shared" si="25"/>
        <v>0</v>
      </c>
      <c r="AB39" s="4">
        <f t="shared" si="26"/>
        <v>4725689.2800000012</v>
      </c>
      <c r="AC39" s="4">
        <f t="shared" si="27"/>
        <v>40716832.980000004</v>
      </c>
      <c r="AD39" s="4">
        <f t="shared" si="28"/>
        <v>100702072.48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113712676</v>
      </c>
      <c r="F40" s="6">
        <f t="shared" si="16"/>
        <v>51193382.25</v>
      </c>
      <c r="G40" s="7">
        <f t="shared" si="17"/>
        <v>0.4501994329110679</v>
      </c>
      <c r="H40" s="5" t="s">
        <v>116</v>
      </c>
      <c r="I40" s="5">
        <v>13</v>
      </c>
      <c r="J40" s="5">
        <v>170</v>
      </c>
      <c r="K40" s="12">
        <v>0</v>
      </c>
      <c r="L40" s="4">
        <v>23543501</v>
      </c>
      <c r="M40" s="4">
        <v>10601546.050000001</v>
      </c>
      <c r="N40" s="4">
        <v>90169175</v>
      </c>
      <c r="O40" s="4">
        <v>40591836.200000003</v>
      </c>
      <c r="Q40" s="2">
        <v>98764329</v>
      </c>
      <c r="R40" s="2">
        <v>23479915</v>
      </c>
      <c r="S40" s="2">
        <v>90119293</v>
      </c>
      <c r="T40" s="2">
        <f t="shared" si="18"/>
        <v>212363537</v>
      </c>
      <c r="U40" s="9">
        <f t="shared" si="19"/>
        <v>0</v>
      </c>
      <c r="V40" s="9">
        <f t="shared" si="20"/>
        <v>0</v>
      </c>
      <c r="W40" s="9">
        <f t="shared" si="21"/>
        <v>23479915</v>
      </c>
      <c r="X40" s="9">
        <f t="shared" si="22"/>
        <v>0</v>
      </c>
      <c r="Y40" s="9">
        <f t="shared" si="23"/>
        <v>23479915</v>
      </c>
      <c r="Z40" s="10">
        <f t="shared" si="24"/>
        <v>0.20648458752303042</v>
      </c>
      <c r="AA40" s="4">
        <f t="shared" si="25"/>
        <v>0</v>
      </c>
      <c r="AB40" s="4">
        <f t="shared" si="26"/>
        <v>0</v>
      </c>
      <c r="AC40" s="4">
        <f t="shared" si="27"/>
        <v>5662955.75</v>
      </c>
      <c r="AD40" s="4">
        <f t="shared" si="28"/>
        <v>62519293.75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98740482</v>
      </c>
      <c r="F41" s="6">
        <f t="shared" si="16"/>
        <v>98734573</v>
      </c>
      <c r="G41" s="7">
        <f t="shared" si="17"/>
        <v>0.99994015625728871</v>
      </c>
      <c r="H41" s="5" t="s">
        <v>117</v>
      </c>
      <c r="I41" s="5">
        <v>13</v>
      </c>
      <c r="J41" s="5">
        <v>208</v>
      </c>
      <c r="K41" s="12">
        <v>0</v>
      </c>
      <c r="L41" s="4">
        <v>87675249</v>
      </c>
      <c r="M41" s="4">
        <v>87713199</v>
      </c>
      <c r="N41" s="4">
        <v>11065233</v>
      </c>
      <c r="O41" s="4">
        <v>11021374</v>
      </c>
      <c r="P41" s="2">
        <v>12356306</v>
      </c>
      <c r="Q41" s="2"/>
      <c r="T41" s="2">
        <f t="shared" si="18"/>
        <v>12356306</v>
      </c>
      <c r="U41" s="9">
        <f t="shared" si="19"/>
        <v>6178153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6178153</v>
      </c>
      <c r="Z41" s="10">
        <f t="shared" si="24"/>
        <v>6.2569605443084625E-2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5909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46931746</v>
      </c>
      <c r="F42" s="6">
        <f t="shared" si="16"/>
        <v>72098.085439999995</v>
      </c>
      <c r="G42" s="7">
        <f t="shared" si="17"/>
        <v>1.5362327546901834E-3</v>
      </c>
      <c r="H42" s="5">
        <v>2</v>
      </c>
      <c r="I42" s="5">
        <v>3</v>
      </c>
      <c r="J42" s="5">
        <v>56</v>
      </c>
      <c r="K42" s="12">
        <f>E42/60</f>
        <v>782195.76666666672</v>
      </c>
      <c r="L42" s="4">
        <v>34562622</v>
      </c>
      <c r="M42" s="4">
        <v>19386.431199999999</v>
      </c>
      <c r="N42" s="4">
        <v>12369124</v>
      </c>
      <c r="O42" s="4">
        <v>52711.654240000003</v>
      </c>
      <c r="P42" s="2">
        <v>34566875</v>
      </c>
      <c r="R42" s="2">
        <v>65440016</v>
      </c>
      <c r="S42" s="2">
        <v>12355866</v>
      </c>
      <c r="T42" s="2">
        <f t="shared" si="18"/>
        <v>112362757</v>
      </c>
      <c r="U42" s="9">
        <f t="shared" si="19"/>
        <v>17283437.5</v>
      </c>
      <c r="V42" s="9">
        <f t="shared" si="20"/>
        <v>98782100</v>
      </c>
      <c r="W42" s="9">
        <f t="shared" si="21"/>
        <v>65440016</v>
      </c>
      <c r="X42" s="9">
        <f t="shared" si="22"/>
        <v>0</v>
      </c>
      <c r="Y42" s="9">
        <f t="shared" si="23"/>
        <v>181505553.5</v>
      </c>
      <c r="Z42" s="10">
        <f t="shared" si="24"/>
        <v>3.8674366280768671</v>
      </c>
      <c r="AA42" s="4">
        <f t="shared" si="25"/>
        <v>3213124.1345600002</v>
      </c>
      <c r="AB42" s="4">
        <f t="shared" si="26"/>
        <v>9314251.1145600006</v>
      </c>
      <c r="AC42" s="4">
        <f t="shared" si="27"/>
        <v>23393774.914560001</v>
      </c>
      <c r="AD42" s="4">
        <f t="shared" si="28"/>
        <v>46859647.914559998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175590948</v>
      </c>
      <c r="F43" s="6">
        <f t="shared" si="16"/>
        <v>8926389.1000000015</v>
      </c>
      <c r="G43" s="7">
        <f t="shared" si="17"/>
        <v>5.0836271468845888E-2</v>
      </c>
      <c r="H43" s="5">
        <v>1</v>
      </c>
      <c r="I43" s="5">
        <v>8</v>
      </c>
      <c r="J43" s="5">
        <v>105</v>
      </c>
      <c r="K43" s="12">
        <f>E43/60</f>
        <v>2926515.8</v>
      </c>
      <c r="L43" s="4">
        <v>76628155</v>
      </c>
      <c r="M43" s="4">
        <v>3918072.5</v>
      </c>
      <c r="N43" s="4">
        <v>98962793</v>
      </c>
      <c r="O43" s="4">
        <v>5008316.6000000006</v>
      </c>
      <c r="P43" s="2">
        <v>76558475</v>
      </c>
      <c r="Q43" s="13">
        <v>98782100</v>
      </c>
      <c r="T43" s="2">
        <f t="shared" si="18"/>
        <v>175340575</v>
      </c>
      <c r="U43" s="9">
        <f t="shared" si="19"/>
        <v>38279237.5</v>
      </c>
      <c r="V43" s="9">
        <f t="shared" si="20"/>
        <v>45682744</v>
      </c>
      <c r="W43" s="9">
        <f t="shared" si="21"/>
        <v>0</v>
      </c>
      <c r="X43" s="9">
        <f t="shared" si="22"/>
        <v>0</v>
      </c>
      <c r="Y43" s="9">
        <f t="shared" si="23"/>
        <v>83961981.5</v>
      </c>
      <c r="Z43" s="10">
        <f t="shared" si="24"/>
        <v>0.47816805169250526</v>
      </c>
      <c r="AA43" s="4">
        <f t="shared" si="25"/>
        <v>3364977.26</v>
      </c>
      <c r="AB43" s="4">
        <f t="shared" si="26"/>
        <v>26191800.5</v>
      </c>
      <c r="AC43" s="4">
        <f t="shared" si="27"/>
        <v>78869084.900000006</v>
      </c>
      <c r="AD43" s="4">
        <f t="shared" si="28"/>
        <v>166664558.90000001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69376477</v>
      </c>
      <c r="F44" s="6">
        <f t="shared" si="16"/>
        <v>11118839.4</v>
      </c>
      <c r="G44" s="7">
        <f t="shared" si="17"/>
        <v>0.16026814679563509</v>
      </c>
      <c r="H44" s="5" t="s">
        <v>116</v>
      </c>
      <c r="I44" s="5">
        <v>11</v>
      </c>
      <c r="J44" s="5">
        <v>136</v>
      </c>
      <c r="K44" s="12">
        <f>E44/60</f>
        <v>1156274.6166666667</v>
      </c>
      <c r="L44" s="4">
        <v>45732470</v>
      </c>
      <c r="M44" s="4">
        <v>7361037.1600000001</v>
      </c>
      <c r="N44" s="4">
        <v>23644007</v>
      </c>
      <c r="O44" s="4">
        <v>3757802.24</v>
      </c>
      <c r="P44" s="2">
        <v>45683710</v>
      </c>
      <c r="Q44" s="2">
        <v>45682744</v>
      </c>
      <c r="R44" s="2">
        <v>23454090</v>
      </c>
      <c r="T44" s="2">
        <f t="shared" si="18"/>
        <v>114820544</v>
      </c>
      <c r="U44" s="9">
        <f t="shared" si="19"/>
        <v>22841855</v>
      </c>
      <c r="V44" s="9">
        <f t="shared" si="20"/>
        <v>0</v>
      </c>
      <c r="W44" s="9">
        <f t="shared" si="21"/>
        <v>23454090</v>
      </c>
      <c r="X44" s="9">
        <f t="shared" si="22"/>
        <v>0</v>
      </c>
      <c r="Y44" s="9">
        <f t="shared" si="23"/>
        <v>46295945</v>
      </c>
      <c r="Z44" s="10">
        <f t="shared" si="24"/>
        <v>0.66731472974622219</v>
      </c>
      <c r="AA44" s="4">
        <f t="shared" si="25"/>
        <v>0</v>
      </c>
      <c r="AB44" s="4">
        <f t="shared" si="26"/>
        <v>2756456</v>
      </c>
      <c r="AC44" s="4">
        <f t="shared" si="27"/>
        <v>23569399.100000001</v>
      </c>
      <c r="AD44" s="4">
        <f t="shared" si="28"/>
        <v>58257637.600000001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153149523</v>
      </c>
      <c r="F45" s="6">
        <f t="shared" si="16"/>
        <v>68996871.5</v>
      </c>
      <c r="G45" s="7">
        <f t="shared" si="17"/>
        <v>0.45051966306156893</v>
      </c>
      <c r="H45" s="5" t="s">
        <v>117</v>
      </c>
      <c r="I45" s="5">
        <v>12</v>
      </c>
      <c r="J45" s="5">
        <v>152</v>
      </c>
      <c r="K45" s="12">
        <v>0</v>
      </c>
      <c r="L45" s="4">
        <v>65430350</v>
      </c>
      <c r="M45" s="4">
        <v>29482504.050000001</v>
      </c>
      <c r="N45" s="4">
        <v>87719173</v>
      </c>
      <c r="O45" s="4">
        <v>39514367.450000003</v>
      </c>
      <c r="P45" s="2">
        <v>65427682</v>
      </c>
      <c r="Q45" s="2"/>
      <c r="S45" s="2">
        <v>87672734</v>
      </c>
      <c r="T45" s="2">
        <f t="shared" si="18"/>
        <v>153100416</v>
      </c>
      <c r="U45" s="9">
        <f t="shared" si="19"/>
        <v>32713841</v>
      </c>
      <c r="V45" s="9">
        <f t="shared" si="20"/>
        <v>34558815</v>
      </c>
      <c r="W45" s="9">
        <f t="shared" si="21"/>
        <v>0</v>
      </c>
      <c r="X45" s="9">
        <f t="shared" si="22"/>
        <v>0</v>
      </c>
      <c r="Y45" s="9">
        <f t="shared" si="23"/>
        <v>67272656</v>
      </c>
      <c r="Z45" s="10">
        <f t="shared" si="24"/>
        <v>0.43926128323625274</v>
      </c>
      <c r="AA45" s="4">
        <f t="shared" si="25"/>
        <v>0</v>
      </c>
      <c r="AB45" s="4">
        <f t="shared" si="26"/>
        <v>0</v>
      </c>
      <c r="AC45" s="4">
        <f t="shared" si="27"/>
        <v>7577890</v>
      </c>
      <c r="AD45" s="4">
        <f t="shared" si="28"/>
        <v>84152651.5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91461615</v>
      </c>
      <c r="F46" s="6">
        <f t="shared" si="16"/>
        <v>91559344</v>
      </c>
      <c r="G46" s="7">
        <f t="shared" si="17"/>
        <v>1.0010685247576265</v>
      </c>
      <c r="H46" s="5" t="s">
        <v>116</v>
      </c>
      <c r="I46" s="5">
        <v>15</v>
      </c>
      <c r="J46" s="5">
        <v>229</v>
      </c>
      <c r="K46" s="12">
        <v>0</v>
      </c>
      <c r="L46" s="4">
        <v>56806209</v>
      </c>
      <c r="M46" s="4">
        <v>56882134</v>
      </c>
      <c r="N46" s="4">
        <v>34655406</v>
      </c>
      <c r="O46" s="4">
        <v>34677210</v>
      </c>
      <c r="P46" s="2">
        <v>56777183</v>
      </c>
      <c r="Q46" s="13">
        <v>34558815</v>
      </c>
      <c r="T46" s="2">
        <f t="shared" si="18"/>
        <v>91335998</v>
      </c>
      <c r="U46" s="9">
        <f t="shared" si="19"/>
        <v>28388591.5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28388591.5</v>
      </c>
      <c r="Z46" s="10">
        <f t="shared" si="24"/>
        <v>0.31038804092842665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131012615</v>
      </c>
      <c r="F47" s="6">
        <f t="shared" si="16"/>
        <v>148184.14464000001</v>
      </c>
      <c r="G47" s="7">
        <f t="shared" si="17"/>
        <v>1.1310677574064146E-3</v>
      </c>
      <c r="H47" s="5">
        <v>2</v>
      </c>
      <c r="I47" s="5">
        <v>4</v>
      </c>
      <c r="J47" s="5">
        <v>69</v>
      </c>
      <c r="K47" s="12">
        <f>E47/60</f>
        <v>2183543.5833333335</v>
      </c>
      <c r="L47" s="4">
        <v>54433274</v>
      </c>
      <c r="M47" s="4">
        <v>77653.687839999999</v>
      </c>
      <c r="N47" s="4">
        <v>76579341</v>
      </c>
      <c r="O47" s="4">
        <v>70530.4568</v>
      </c>
      <c r="Q47" s="2"/>
      <c r="R47" s="2">
        <v>54314362</v>
      </c>
      <c r="S47" s="2">
        <v>76525921</v>
      </c>
      <c r="T47" s="2">
        <f t="shared" si="18"/>
        <v>130840283</v>
      </c>
      <c r="U47" s="9">
        <f t="shared" si="19"/>
        <v>0</v>
      </c>
      <c r="V47" s="9">
        <f t="shared" si="20"/>
        <v>67899129</v>
      </c>
      <c r="W47" s="9">
        <f t="shared" si="21"/>
        <v>54314362</v>
      </c>
      <c r="X47" s="9">
        <f t="shared" si="22"/>
        <v>0</v>
      </c>
      <c r="Y47" s="9">
        <f t="shared" si="23"/>
        <v>122213491</v>
      </c>
      <c r="Z47" s="10">
        <f t="shared" si="24"/>
        <v>0.93283758209085443</v>
      </c>
      <c r="AA47" s="4">
        <f t="shared" si="25"/>
        <v>9022698.9053600002</v>
      </c>
      <c r="AB47" s="4">
        <f t="shared" si="26"/>
        <v>26054338.855360001</v>
      </c>
      <c r="AC47" s="4">
        <f t="shared" si="27"/>
        <v>65358123.355360001</v>
      </c>
      <c r="AD47" s="4">
        <f t="shared" si="28"/>
        <v>130864430.85536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113660016</v>
      </c>
      <c r="F48" s="6">
        <f t="shared" si="16"/>
        <v>5758133.1999999993</v>
      </c>
      <c r="G48" s="7">
        <f t="shared" si="17"/>
        <v>5.0661027533200412E-2</v>
      </c>
      <c r="H48" s="5">
        <v>3</v>
      </c>
      <c r="I48" s="5">
        <v>7</v>
      </c>
      <c r="J48" s="5">
        <v>109</v>
      </c>
      <c r="K48" s="12">
        <f>E48/60</f>
        <v>1894333.6</v>
      </c>
      <c r="L48" s="4">
        <v>67911135</v>
      </c>
      <c r="M48" s="4">
        <v>3387799.15</v>
      </c>
      <c r="N48" s="4">
        <v>45748881</v>
      </c>
      <c r="O48" s="4">
        <v>2370334.0499999998</v>
      </c>
      <c r="Q48" s="13">
        <v>67899129</v>
      </c>
      <c r="S48" s="2">
        <v>45679365</v>
      </c>
      <c r="T48" s="2">
        <f t="shared" si="18"/>
        <v>113578494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2198067.9200000018</v>
      </c>
      <c r="AB48" s="4">
        <f t="shared" si="26"/>
        <v>16973870.000000004</v>
      </c>
      <c r="AC48" s="4">
        <f t="shared" si="27"/>
        <v>51071874.799999997</v>
      </c>
      <c r="AD48" s="4">
        <f t="shared" si="28"/>
        <v>107901882.8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108737950</v>
      </c>
      <c r="F49" s="6">
        <f t="shared" si="16"/>
        <v>17573366.359999999</v>
      </c>
      <c r="G49" s="7">
        <f t="shared" si="17"/>
        <v>0.16161208078688258</v>
      </c>
      <c r="H49" s="5">
        <v>3</v>
      </c>
      <c r="I49" s="5">
        <v>11</v>
      </c>
      <c r="J49" s="5">
        <v>118</v>
      </c>
      <c r="K49" s="12">
        <f>E49/60</f>
        <v>1812299.1666666667</v>
      </c>
      <c r="L49" s="4">
        <v>43225283</v>
      </c>
      <c r="M49" s="4">
        <v>7019208.9199999999</v>
      </c>
      <c r="N49" s="4">
        <v>65512667</v>
      </c>
      <c r="O49" s="4">
        <v>10554157.439999999</v>
      </c>
      <c r="P49" s="2">
        <v>43217525</v>
      </c>
      <c r="Q49" s="2"/>
      <c r="R49" s="2">
        <v>65423933</v>
      </c>
      <c r="T49" s="2">
        <f t="shared" si="18"/>
        <v>108641458</v>
      </c>
      <c r="U49" s="9">
        <f t="shared" si="19"/>
        <v>21608762.5</v>
      </c>
      <c r="V49" s="9">
        <f t="shared" si="20"/>
        <v>0</v>
      </c>
      <c r="W49" s="9">
        <f t="shared" si="21"/>
        <v>65423933</v>
      </c>
      <c r="X49" s="9">
        <f t="shared" si="22"/>
        <v>0</v>
      </c>
      <c r="Y49" s="9">
        <f t="shared" si="23"/>
        <v>87032695.5</v>
      </c>
      <c r="Z49" s="10">
        <f t="shared" si="24"/>
        <v>0.80038933509414145</v>
      </c>
      <c r="AA49" s="4">
        <f t="shared" si="25"/>
        <v>0</v>
      </c>
      <c r="AB49" s="4">
        <f t="shared" si="26"/>
        <v>4174223.6400000006</v>
      </c>
      <c r="AC49" s="4">
        <f t="shared" si="27"/>
        <v>36795608.640000001</v>
      </c>
      <c r="AD49" s="4">
        <f t="shared" si="28"/>
        <v>91164583.640000001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135926926</v>
      </c>
      <c r="F50" s="6">
        <f t="shared" si="16"/>
        <v>61160294.699999996</v>
      </c>
      <c r="G50" s="7">
        <f t="shared" si="17"/>
        <v>0.4499498112684458</v>
      </c>
      <c r="H50" s="5" t="s">
        <v>116</v>
      </c>
      <c r="I50" s="5">
        <v>11</v>
      </c>
      <c r="J50" s="5">
        <v>145</v>
      </c>
      <c r="K50" s="12">
        <v>0</v>
      </c>
      <c r="L50" s="4">
        <v>78993052</v>
      </c>
      <c r="M50" s="4">
        <v>35596845.299999997</v>
      </c>
      <c r="N50" s="4">
        <v>56933874</v>
      </c>
      <c r="O50" s="4">
        <v>25563449.399999999</v>
      </c>
      <c r="R50" s="2">
        <v>78927824</v>
      </c>
      <c r="S50" s="2">
        <v>56818952</v>
      </c>
      <c r="T50" s="2">
        <f t="shared" si="18"/>
        <v>135746776</v>
      </c>
      <c r="U50" s="9">
        <f t="shared" si="19"/>
        <v>0</v>
      </c>
      <c r="V50" s="9">
        <f t="shared" si="20"/>
        <v>54325592</v>
      </c>
      <c r="W50" s="9">
        <f t="shared" si="21"/>
        <v>78927824</v>
      </c>
      <c r="X50" s="9">
        <f t="shared" si="22"/>
        <v>0</v>
      </c>
      <c r="Y50" s="9">
        <f t="shared" si="23"/>
        <v>133253416</v>
      </c>
      <c r="Z50" s="10">
        <f t="shared" si="24"/>
        <v>0.98033127005314602</v>
      </c>
      <c r="AA50" s="4">
        <f t="shared" si="25"/>
        <v>0</v>
      </c>
      <c r="AB50" s="4">
        <f t="shared" si="26"/>
        <v>0</v>
      </c>
      <c r="AC50" s="4">
        <f t="shared" si="27"/>
        <v>6803168.3000000045</v>
      </c>
      <c r="AD50" s="4">
        <f t="shared" si="28"/>
        <v>74766631.300000012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86601602</v>
      </c>
      <c r="F51" s="6">
        <f t="shared" si="16"/>
        <v>86564422</v>
      </c>
      <c r="G51" s="7">
        <f t="shared" si="17"/>
        <v>0.9995706776879254</v>
      </c>
      <c r="H51" s="5" t="s">
        <v>115</v>
      </c>
      <c r="I51" s="5">
        <v>10</v>
      </c>
      <c r="J51" s="5">
        <v>225</v>
      </c>
      <c r="K51" s="12">
        <v>0</v>
      </c>
      <c r="L51" s="4">
        <v>32154050</v>
      </c>
      <c r="M51" s="4">
        <v>32201837</v>
      </c>
      <c r="N51" s="4">
        <v>54447552</v>
      </c>
      <c r="O51" s="4">
        <v>54362585</v>
      </c>
      <c r="P51" s="2">
        <v>32123595</v>
      </c>
      <c r="Q51" s="13">
        <v>54325592</v>
      </c>
      <c r="T51" s="2">
        <f t="shared" si="18"/>
        <v>86449187</v>
      </c>
      <c r="U51" s="9">
        <f t="shared" si="19"/>
        <v>16061797.5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16061797.5</v>
      </c>
      <c r="Z51" s="10">
        <f t="shared" si="24"/>
        <v>0.18546767183359958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37180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E1" sqref="E1:E1048576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6344233.5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6344233.5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12468699.5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12468699.5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49387628.5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49387628.5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49401707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49401707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11738751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11738751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38281106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38281106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28393414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28393414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43831322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43831322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27156493.5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27156493.5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11729411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11729411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33951228.5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33951228.5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16065905.5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16065905.5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38280990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38280990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10546395.5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10546395.5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45075619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45075619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49385003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49385003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11734816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11734816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32719945.5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32719945.5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39448302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39448302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22841526.5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22841526.5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6185943.5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6185943.5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6187856.5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6187856.5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17283887.5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17283887.5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38277586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38277586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6186195.5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6186195.5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32717484.5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32717484.5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28400047.5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28400047.5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39460882.5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39460882.5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38274702.5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38274702.5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43838257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43838257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22839239.5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22839239.5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11739436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11739436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28394319.5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28394319.5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33947633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33947633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5489211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5489211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5500043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5500043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43828390.5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43828390.5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11731705.5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11731705.5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49382164.5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49382164.5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11739957.5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11739957.5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6178153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6178153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17283437.5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17283437.5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32720008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32720008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38279237.5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38279237.5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49391050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49391050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22841855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22841855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22841372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22841372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11727045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11727045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32713841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32713841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28388591.5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28388591.5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17279407.5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17279407.5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27157181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27157181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33949564.5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33949564.5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21608762.5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21608762.5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32711966.5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32711966.5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39463912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39463912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16061797.5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16061797.5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27162796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27162796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/>
  <cols>
    <col min="2" max="2" width="22.5703125" customWidth="1"/>
  </cols>
  <sheetData>
    <row r="1" spans="2:2">
      <c r="B1" t="s">
        <v>190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" workbookViewId="0">
      <selection activeCell="I9" sqref="I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192</v>
      </c>
      <c r="C2" s="24" t="s">
        <v>193</v>
      </c>
      <c r="D2" s="25" t="s">
        <v>194</v>
      </c>
      <c r="E2" s="25" t="s">
        <v>195</v>
      </c>
      <c r="F2" s="26" t="s">
        <v>196</v>
      </c>
      <c r="G2" s="25" t="s">
        <v>197</v>
      </c>
    </row>
    <row r="3" spans="2:7" ht="41.25" customHeight="1">
      <c r="B3" s="27" t="s">
        <v>198</v>
      </c>
      <c r="C3" s="28">
        <v>26957145.600000001</v>
      </c>
      <c r="D3" s="25">
        <v>2024</v>
      </c>
      <c r="E3" s="25" t="s">
        <v>199</v>
      </c>
      <c r="F3" s="29">
        <f t="shared" ref="F3:F42" ca="1" si="0">(C3*0.2) + RANDBETWEEN(0, 25000)</f>
        <v>5405348.120000001</v>
      </c>
      <c r="G3" s="28">
        <f t="shared" ref="G3:G42" ca="1" si="1">C3-F3</f>
        <v>21551797.48</v>
      </c>
    </row>
    <row r="4" spans="2:7">
      <c r="B4" s="27" t="s">
        <v>200</v>
      </c>
      <c r="C4" s="28">
        <v>40426848</v>
      </c>
      <c r="D4" s="25">
        <v>2023</v>
      </c>
      <c r="E4" s="25" t="s">
        <v>199</v>
      </c>
      <c r="F4" s="29">
        <f t="shared" ca="1" si="0"/>
        <v>8093344.6000000006</v>
      </c>
      <c r="G4" s="28">
        <f t="shared" ca="1" si="1"/>
        <v>32333503.399999999</v>
      </c>
    </row>
    <row r="5" spans="2:7">
      <c r="B5" s="27" t="s">
        <v>201</v>
      </c>
      <c r="C5" s="28">
        <v>53896550.399999999</v>
      </c>
      <c r="D5" s="25">
        <v>2022</v>
      </c>
      <c r="E5" s="25" t="s">
        <v>199</v>
      </c>
      <c r="F5" s="29">
        <f t="shared" ca="1" si="0"/>
        <v>10781125.08</v>
      </c>
      <c r="G5" s="28">
        <f t="shared" ca="1" si="1"/>
        <v>43115425.32</v>
      </c>
    </row>
    <row r="6" spans="2:7" ht="30" customHeight="1">
      <c r="B6" s="27" t="s">
        <v>202</v>
      </c>
      <c r="C6" s="28">
        <v>67366252.799999997</v>
      </c>
      <c r="D6" s="25">
        <v>2019</v>
      </c>
      <c r="E6" s="25" t="s">
        <v>199</v>
      </c>
      <c r="F6" s="29">
        <f t="shared" ca="1" si="0"/>
        <v>13497415.560000001</v>
      </c>
      <c r="G6" s="28">
        <f t="shared" ca="1" si="1"/>
        <v>53868837.239999995</v>
      </c>
    </row>
    <row r="7" spans="2:7" ht="30" customHeight="1">
      <c r="B7" s="27" t="s">
        <v>203</v>
      </c>
      <c r="C7" s="28">
        <v>80835955.199999988</v>
      </c>
      <c r="D7" s="25">
        <v>2024</v>
      </c>
      <c r="E7" s="25" t="s">
        <v>199</v>
      </c>
      <c r="F7" s="29">
        <f t="shared" ca="1" si="0"/>
        <v>16186444.039999999</v>
      </c>
      <c r="G7" s="28">
        <f t="shared" ca="1" si="1"/>
        <v>64649511.159999989</v>
      </c>
    </row>
    <row r="8" spans="2:7">
      <c r="B8" s="27" t="s">
        <v>204</v>
      </c>
      <c r="C8" s="28">
        <v>94305657.600000009</v>
      </c>
      <c r="D8" s="25">
        <v>2023</v>
      </c>
      <c r="E8" s="25" t="s">
        <v>199</v>
      </c>
      <c r="F8" s="29">
        <f t="shared" ca="1" si="0"/>
        <v>18875363.520000003</v>
      </c>
      <c r="G8" s="28">
        <f t="shared" ca="1" si="1"/>
        <v>75430294.080000013</v>
      </c>
    </row>
    <row r="9" spans="2:7" ht="30" customHeight="1">
      <c r="B9" s="27" t="s">
        <v>205</v>
      </c>
      <c r="C9" s="28">
        <v>107760576</v>
      </c>
      <c r="D9" s="25">
        <v>2022</v>
      </c>
      <c r="E9" s="25" t="s">
        <v>199</v>
      </c>
      <c r="F9" s="29">
        <f t="shared" ca="1" si="0"/>
        <v>21556021.200000003</v>
      </c>
      <c r="G9" s="28">
        <f t="shared" ca="1" si="1"/>
        <v>86204554.799999997</v>
      </c>
    </row>
    <row r="10" spans="2:7">
      <c r="B10" s="27" t="s">
        <v>206</v>
      </c>
      <c r="C10" s="28">
        <v>121082438.40000001</v>
      </c>
      <c r="D10" s="25">
        <v>2019</v>
      </c>
      <c r="E10" s="25" t="s">
        <v>199</v>
      </c>
      <c r="F10" s="29">
        <f t="shared" ca="1" si="0"/>
        <v>24230291.680000003</v>
      </c>
      <c r="G10" s="28">
        <f t="shared" ca="1" si="1"/>
        <v>96852146.719999999</v>
      </c>
    </row>
    <row r="11" spans="2:7" ht="30" customHeight="1">
      <c r="B11" s="27" t="s">
        <v>207</v>
      </c>
      <c r="C11" s="28">
        <v>133073740.8</v>
      </c>
      <c r="D11" s="25">
        <v>2024</v>
      </c>
      <c r="E11" s="25" t="s">
        <v>199</v>
      </c>
      <c r="F11" s="29">
        <f t="shared" ca="1" si="0"/>
        <v>26628883.16</v>
      </c>
      <c r="G11" s="28">
        <f t="shared" ca="1" si="1"/>
        <v>106444857.64</v>
      </c>
    </row>
    <row r="12" spans="2:7">
      <c r="B12" s="27" t="s">
        <v>208</v>
      </c>
      <c r="C12" s="28">
        <v>146543443.19999999</v>
      </c>
      <c r="D12" s="25">
        <v>2023</v>
      </c>
      <c r="E12" s="25" t="s">
        <v>199</v>
      </c>
      <c r="F12" s="29">
        <f t="shared" ca="1" si="0"/>
        <v>29327730.640000001</v>
      </c>
      <c r="G12" s="28">
        <f t="shared" ca="1" si="1"/>
        <v>117215712.55999999</v>
      </c>
    </row>
    <row r="13" spans="2:7">
      <c r="B13" s="27" t="s">
        <v>209</v>
      </c>
      <c r="C13" s="28">
        <v>16608345.6</v>
      </c>
      <c r="D13" s="25">
        <v>2022</v>
      </c>
      <c r="E13" s="25" t="s">
        <v>199</v>
      </c>
      <c r="F13" s="29">
        <f t="shared" ca="1" si="0"/>
        <v>3324988.12</v>
      </c>
      <c r="G13" s="28">
        <f t="shared" ca="1" si="1"/>
        <v>13283357.48</v>
      </c>
    </row>
    <row r="14" spans="2:7">
      <c r="B14" s="27" t="s">
        <v>210</v>
      </c>
      <c r="C14" s="28">
        <v>33034848</v>
      </c>
      <c r="D14" s="25">
        <v>2019</v>
      </c>
      <c r="E14" s="25" t="s">
        <v>199</v>
      </c>
      <c r="F14" s="29">
        <f t="shared" ca="1" si="0"/>
        <v>6622718.6000000006</v>
      </c>
      <c r="G14" s="28">
        <f t="shared" ca="1" si="1"/>
        <v>26412129.399999999</v>
      </c>
    </row>
    <row r="15" spans="2:7" ht="30" customHeight="1">
      <c r="B15" s="27" t="s">
        <v>211</v>
      </c>
      <c r="C15" s="28">
        <v>49461350.399999999</v>
      </c>
      <c r="D15" s="25">
        <v>2020</v>
      </c>
      <c r="E15" s="25" t="s">
        <v>199</v>
      </c>
      <c r="F15" s="29">
        <f t="shared" ca="1" si="0"/>
        <v>9900181.0800000001</v>
      </c>
      <c r="G15" s="28">
        <f t="shared" ca="1" si="1"/>
        <v>39561169.32</v>
      </c>
    </row>
    <row r="16" spans="2:7">
      <c r="B16" s="27" t="s">
        <v>212</v>
      </c>
      <c r="C16" s="28">
        <v>65887852.799999997</v>
      </c>
      <c r="D16" s="25">
        <v>2020</v>
      </c>
      <c r="E16" s="25" t="s">
        <v>199</v>
      </c>
      <c r="F16" s="29">
        <f t="shared" ca="1" si="0"/>
        <v>13181317.560000001</v>
      </c>
      <c r="G16" s="28">
        <f t="shared" ca="1" si="1"/>
        <v>52706535.239999995</v>
      </c>
    </row>
    <row r="17" spans="2:7">
      <c r="B17" s="27" t="s">
        <v>213</v>
      </c>
      <c r="C17" s="28">
        <v>82314355.199999988</v>
      </c>
      <c r="D17" s="25">
        <v>2020</v>
      </c>
      <c r="E17" s="25" t="s">
        <v>199</v>
      </c>
      <c r="F17" s="29">
        <f t="shared" ca="1" si="0"/>
        <v>16482185.039999999</v>
      </c>
      <c r="G17" s="28">
        <f t="shared" ca="1" si="1"/>
        <v>65832170.159999989</v>
      </c>
    </row>
    <row r="18" spans="2:7">
      <c r="B18" s="27" t="s">
        <v>214</v>
      </c>
      <c r="C18" s="28">
        <v>98740857.600000009</v>
      </c>
      <c r="D18" s="25">
        <v>2020</v>
      </c>
      <c r="E18" s="25" t="s">
        <v>215</v>
      </c>
      <c r="F18" s="29">
        <f t="shared" ca="1" si="0"/>
        <v>19761010.520000003</v>
      </c>
      <c r="G18" s="28">
        <f t="shared" ca="1" si="1"/>
        <v>78979847.080000013</v>
      </c>
    </row>
    <row r="19" spans="2:7" ht="30" customHeight="1">
      <c r="B19" s="27" t="s">
        <v>216</v>
      </c>
      <c r="C19" s="28">
        <v>115152576</v>
      </c>
      <c r="D19" s="25">
        <v>2020</v>
      </c>
      <c r="E19" s="25" t="s">
        <v>199</v>
      </c>
      <c r="F19" s="29">
        <f t="shared" ca="1" si="0"/>
        <v>23037809.200000003</v>
      </c>
      <c r="G19" s="28">
        <f t="shared" ca="1" si="1"/>
        <v>92114766.799999997</v>
      </c>
    </row>
    <row r="20" spans="2:7">
      <c r="B20" s="27" t="s">
        <v>217</v>
      </c>
      <c r="C20" s="28">
        <v>131431238.40000001</v>
      </c>
      <c r="D20" s="25">
        <v>2020</v>
      </c>
      <c r="E20" s="25" t="s">
        <v>199</v>
      </c>
      <c r="F20" s="29">
        <f t="shared" ca="1" si="0"/>
        <v>26292249.680000003</v>
      </c>
      <c r="G20" s="28">
        <f t="shared" ca="1" si="1"/>
        <v>105138988.72</v>
      </c>
    </row>
    <row r="21" spans="2:7" ht="30" customHeight="1">
      <c r="B21" s="27" t="s">
        <v>218</v>
      </c>
      <c r="C21" s="28">
        <v>146379340.80000001</v>
      </c>
      <c r="D21" s="25">
        <v>2017</v>
      </c>
      <c r="E21" s="25" t="s">
        <v>215</v>
      </c>
      <c r="F21" s="29">
        <f t="shared" ca="1" si="0"/>
        <v>29280936.160000004</v>
      </c>
      <c r="G21" s="28">
        <f t="shared" ca="1" si="1"/>
        <v>117098404.64000002</v>
      </c>
    </row>
    <row r="22" spans="2:7">
      <c r="B22" s="27" t="s">
        <v>219</v>
      </c>
      <c r="C22" s="28">
        <v>14965843.199999999</v>
      </c>
      <c r="D22" s="25">
        <v>2017</v>
      </c>
      <c r="E22" s="25" t="s">
        <v>199</v>
      </c>
      <c r="F22" s="29">
        <f t="shared" ca="1" si="0"/>
        <v>3017328.6400000001</v>
      </c>
      <c r="G22" s="28">
        <f t="shared" ca="1" si="1"/>
        <v>11948514.559999999</v>
      </c>
    </row>
    <row r="23" spans="2:7">
      <c r="B23" s="27" t="s">
        <v>220</v>
      </c>
      <c r="C23" s="28">
        <v>31392345.600000001</v>
      </c>
      <c r="D23" s="25">
        <v>2017</v>
      </c>
      <c r="E23" s="25" t="s">
        <v>215</v>
      </c>
      <c r="F23" s="29">
        <f t="shared" ca="1" si="0"/>
        <v>6282560.120000001</v>
      </c>
      <c r="G23" s="28">
        <f t="shared" ca="1" si="1"/>
        <v>25109785.48</v>
      </c>
    </row>
    <row r="24" spans="2:7">
      <c r="B24" s="27" t="s">
        <v>221</v>
      </c>
      <c r="C24" s="28">
        <v>47818848</v>
      </c>
      <c r="D24" s="25">
        <v>2017</v>
      </c>
      <c r="E24" s="25" t="s">
        <v>199</v>
      </c>
      <c r="F24" s="29">
        <f t="shared" ca="1" si="0"/>
        <v>9578574.5999999996</v>
      </c>
      <c r="G24" s="28">
        <f t="shared" ca="1" si="1"/>
        <v>38240273.399999999</v>
      </c>
    </row>
    <row r="25" spans="2:7" ht="30" customHeight="1">
      <c r="B25" s="27" t="s">
        <v>222</v>
      </c>
      <c r="C25" s="28">
        <v>64245350.399999999</v>
      </c>
      <c r="D25" s="25">
        <v>2017</v>
      </c>
      <c r="E25" s="25" t="s">
        <v>199</v>
      </c>
      <c r="F25" s="29">
        <f t="shared" ca="1" si="0"/>
        <v>12852148.08</v>
      </c>
      <c r="G25" s="28">
        <f t="shared" ca="1" si="1"/>
        <v>51393202.32</v>
      </c>
    </row>
    <row r="26" spans="2:7">
      <c r="B26" s="27" t="s">
        <v>223</v>
      </c>
      <c r="C26" s="28">
        <v>80671852.799999997</v>
      </c>
      <c r="D26" s="25">
        <v>2017</v>
      </c>
      <c r="E26" s="25" t="s">
        <v>199</v>
      </c>
      <c r="F26" s="29">
        <f t="shared" ca="1" si="0"/>
        <v>16148549.560000001</v>
      </c>
      <c r="G26" s="28">
        <f t="shared" ca="1" si="1"/>
        <v>64523303.239999995</v>
      </c>
    </row>
    <row r="27" spans="2:7" ht="30" customHeight="1">
      <c r="B27" s="27" t="s">
        <v>224</v>
      </c>
      <c r="C27" s="28">
        <v>97098355.199999988</v>
      </c>
      <c r="D27" s="25">
        <v>2017</v>
      </c>
      <c r="E27" s="25" t="s">
        <v>199</v>
      </c>
      <c r="F27" s="29">
        <f t="shared" ca="1" si="0"/>
        <v>19419713.039999999</v>
      </c>
      <c r="G27" s="28">
        <f t="shared" ca="1" si="1"/>
        <v>77678642.159999996</v>
      </c>
    </row>
    <row r="28" spans="2:7">
      <c r="B28" s="27" t="s">
        <v>225</v>
      </c>
      <c r="C28" s="28">
        <v>113524857.59999999</v>
      </c>
      <c r="D28" s="25">
        <v>2015</v>
      </c>
      <c r="E28" s="25" t="s">
        <v>199</v>
      </c>
      <c r="F28" s="29">
        <f t="shared" ca="1" si="0"/>
        <v>22726474.52</v>
      </c>
      <c r="G28" s="28">
        <f t="shared" ca="1" si="1"/>
        <v>90798383.079999998</v>
      </c>
    </row>
    <row r="29" spans="2:7">
      <c r="B29" s="27" t="s">
        <v>226</v>
      </c>
      <c r="C29" s="28">
        <v>129936576</v>
      </c>
      <c r="D29" s="25">
        <v>2015</v>
      </c>
      <c r="E29" s="25" t="s">
        <v>215</v>
      </c>
      <c r="F29" s="29">
        <f t="shared" ca="1" si="0"/>
        <v>26007322.200000003</v>
      </c>
      <c r="G29" s="28">
        <f t="shared" ca="1" si="1"/>
        <v>103929253.8</v>
      </c>
    </row>
    <row r="30" spans="2:7" ht="30" customHeight="1">
      <c r="B30" s="27" t="s">
        <v>227</v>
      </c>
      <c r="C30" s="28">
        <v>146215238.40000001</v>
      </c>
      <c r="D30" s="25">
        <v>2015</v>
      </c>
      <c r="E30" s="25" t="s">
        <v>215</v>
      </c>
      <c r="F30" s="29">
        <f t="shared" ca="1" si="0"/>
        <v>29257737.680000003</v>
      </c>
      <c r="G30" s="28">
        <f t="shared" ca="1" si="1"/>
        <v>116957500.72</v>
      </c>
    </row>
    <row r="31" spans="2:7">
      <c r="B31" s="27" t="s">
        <v>228</v>
      </c>
      <c r="C31" s="28">
        <v>28107340.800000001</v>
      </c>
      <c r="D31" s="25">
        <v>2015</v>
      </c>
      <c r="E31" s="25" t="s">
        <v>215</v>
      </c>
      <c r="F31" s="29">
        <f t="shared" ca="1" si="0"/>
        <v>5624773.1600000001</v>
      </c>
      <c r="G31" s="28">
        <f t="shared" ca="1" si="1"/>
        <v>22482567.640000001</v>
      </c>
    </row>
    <row r="32" spans="2:7">
      <c r="B32" s="27" t="s">
        <v>229</v>
      </c>
      <c r="C32" s="28">
        <v>44533843.200000003</v>
      </c>
      <c r="D32" s="25">
        <v>2015</v>
      </c>
      <c r="E32" s="25" t="s">
        <v>215</v>
      </c>
      <c r="F32" s="29">
        <f t="shared" ca="1" si="0"/>
        <v>8929218.6400000006</v>
      </c>
      <c r="G32" s="28">
        <f t="shared" ca="1" si="1"/>
        <v>35604624.560000002</v>
      </c>
    </row>
    <row r="33" spans="2:7" ht="30" customHeight="1">
      <c r="B33" s="27" t="s">
        <v>230</v>
      </c>
      <c r="C33" s="28">
        <v>60960345.599999987</v>
      </c>
      <c r="D33" s="25">
        <v>2015</v>
      </c>
      <c r="E33" s="25" t="s">
        <v>199</v>
      </c>
      <c r="F33" s="29">
        <f t="shared" ca="1" si="0"/>
        <v>12198079.119999997</v>
      </c>
      <c r="G33" s="28">
        <f t="shared" ca="1" si="1"/>
        <v>48762266.479999989</v>
      </c>
    </row>
    <row r="34" spans="2:7">
      <c r="B34" s="27" t="s">
        <v>231</v>
      </c>
      <c r="C34" s="28">
        <v>77386848</v>
      </c>
      <c r="D34" s="25">
        <v>2015</v>
      </c>
      <c r="E34" s="25" t="s">
        <v>199</v>
      </c>
      <c r="F34" s="29">
        <f t="shared" ca="1" si="0"/>
        <v>15482145.600000001</v>
      </c>
      <c r="G34" s="28">
        <f t="shared" ca="1" si="1"/>
        <v>61904702.399999999</v>
      </c>
    </row>
    <row r="35" spans="2:7">
      <c r="B35" s="27" t="s">
        <v>232</v>
      </c>
      <c r="C35" s="28">
        <v>93813350.399999991</v>
      </c>
      <c r="D35" s="25">
        <v>2015</v>
      </c>
      <c r="E35" s="25" t="s">
        <v>199</v>
      </c>
      <c r="F35" s="29">
        <f t="shared" ca="1" si="0"/>
        <v>18770312.079999998</v>
      </c>
      <c r="G35" s="28">
        <f t="shared" ca="1" si="1"/>
        <v>75043038.319999993</v>
      </c>
    </row>
    <row r="36" spans="2:7" ht="30" customHeight="1">
      <c r="B36" s="27" t="s">
        <v>233</v>
      </c>
      <c r="C36" s="28">
        <v>110239852.8</v>
      </c>
      <c r="D36" s="25">
        <v>2015</v>
      </c>
      <c r="E36" s="25" t="s">
        <v>199</v>
      </c>
      <c r="F36" s="29">
        <f t="shared" ca="1" si="0"/>
        <v>22068681.560000002</v>
      </c>
      <c r="G36" s="28">
        <f t="shared" ca="1" si="1"/>
        <v>88171171.239999995</v>
      </c>
    </row>
    <row r="37" spans="2:7">
      <c r="B37" s="27" t="s">
        <v>234</v>
      </c>
      <c r="C37" s="28">
        <v>126666355.2</v>
      </c>
      <c r="D37" s="25">
        <v>2015</v>
      </c>
      <c r="E37" s="25" t="s">
        <v>199</v>
      </c>
      <c r="F37" s="29">
        <f t="shared" ca="1" si="0"/>
        <v>25353844.040000003</v>
      </c>
      <c r="G37" s="28">
        <f t="shared" ca="1" si="1"/>
        <v>101312511.16</v>
      </c>
    </row>
    <row r="38" spans="2:7">
      <c r="B38" s="27" t="s">
        <v>235</v>
      </c>
      <c r="C38" s="28">
        <v>143092857.59999999</v>
      </c>
      <c r="D38" s="25">
        <v>2015</v>
      </c>
      <c r="E38" s="25" t="s">
        <v>215</v>
      </c>
      <c r="F38" s="29">
        <f t="shared" ca="1" si="0"/>
        <v>28631080.52</v>
      </c>
      <c r="G38" s="28">
        <f t="shared" ca="1" si="1"/>
        <v>114461777.08</v>
      </c>
    </row>
    <row r="39" spans="2:7" ht="30" customHeight="1">
      <c r="B39" s="27" t="s">
        <v>236</v>
      </c>
      <c r="C39" s="28">
        <v>26448576</v>
      </c>
      <c r="D39" s="25">
        <v>2015</v>
      </c>
      <c r="E39" s="25" t="s">
        <v>215</v>
      </c>
      <c r="F39" s="29">
        <f t="shared" ca="1" si="0"/>
        <v>5305406.2</v>
      </c>
      <c r="G39" s="28">
        <f t="shared" ca="1" si="1"/>
        <v>21143169.800000001</v>
      </c>
    </row>
    <row r="40" spans="2:7">
      <c r="B40" s="27" t="s">
        <v>237</v>
      </c>
      <c r="C40" s="28">
        <v>42727238.399999999</v>
      </c>
      <c r="D40" s="25">
        <v>2015</v>
      </c>
      <c r="E40" s="25" t="s">
        <v>215</v>
      </c>
      <c r="F40" s="29">
        <f t="shared" ca="1" si="0"/>
        <v>8559460.6799999997</v>
      </c>
      <c r="G40" s="28">
        <f t="shared" ca="1" si="1"/>
        <v>34167777.719999999</v>
      </c>
    </row>
    <row r="41" spans="2:7">
      <c r="B41" s="27" t="s">
        <v>238</v>
      </c>
      <c r="C41" s="28">
        <v>57675340.799999997</v>
      </c>
      <c r="D41" s="25">
        <v>2015</v>
      </c>
      <c r="E41" s="25" t="s">
        <v>215</v>
      </c>
      <c r="F41" s="29">
        <f t="shared" ca="1" si="0"/>
        <v>11555052.16</v>
      </c>
      <c r="G41" s="28">
        <f t="shared" ca="1" si="1"/>
        <v>46120288.640000001</v>
      </c>
    </row>
    <row r="42" spans="2:7">
      <c r="B42" s="27" t="s">
        <v>239</v>
      </c>
      <c r="C42" s="28">
        <v>74101843.200000003</v>
      </c>
      <c r="D42" s="25">
        <v>2015</v>
      </c>
      <c r="E42" s="25" t="s">
        <v>215</v>
      </c>
      <c r="F42" s="29">
        <f t="shared" ca="1" si="0"/>
        <v>14823998.640000001</v>
      </c>
      <c r="G42" s="28">
        <f t="shared" ca="1" si="1"/>
        <v>59277844.560000002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2"/>
  <sheetViews>
    <sheetView workbookViewId="0">
      <selection activeCell="B12" sqref="B12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240</v>
      </c>
      <c r="F2" s="31" t="s">
        <v>241</v>
      </c>
    </row>
    <row r="3" spans="2:6">
      <c r="B3" s="30" t="s">
        <v>47</v>
      </c>
      <c r="C3" s="30">
        <v>10</v>
      </c>
      <c r="D3" s="30"/>
      <c r="E3" s="32">
        <v>45430</v>
      </c>
      <c r="F3" s="32">
        <f>EDATE(E3, 24)</f>
        <v>46160</v>
      </c>
    </row>
    <row r="4" spans="2:6">
      <c r="B4" s="30" t="s">
        <v>48</v>
      </c>
      <c r="C4" s="30">
        <v>11</v>
      </c>
      <c r="D4" s="30"/>
      <c r="E4" s="32">
        <v>43935</v>
      </c>
      <c r="F4" s="32">
        <f>EDATE(E4, 24)</f>
        <v>44665</v>
      </c>
    </row>
    <row r="5" spans="2:6">
      <c r="B5" s="30" t="s">
        <v>51</v>
      </c>
      <c r="C5" s="30">
        <v>12</v>
      </c>
      <c r="D5" s="30">
        <v>2</v>
      </c>
      <c r="E5" s="32">
        <v>44393</v>
      </c>
      <c r="F5" s="32">
        <f>EDATE(E5, 24)</f>
        <v>45123</v>
      </c>
    </row>
    <row r="6" spans="2:6">
      <c r="B6" s="30" t="s">
        <v>52</v>
      </c>
      <c r="C6" s="30">
        <v>13</v>
      </c>
      <c r="D6" s="30"/>
      <c r="E6" s="32">
        <v>44393</v>
      </c>
      <c r="F6" s="32">
        <f>EDATE(E6, 24)</f>
        <v>45123</v>
      </c>
    </row>
    <row r="41" spans="2:6">
      <c r="B41" s="30" t="s">
        <v>242</v>
      </c>
      <c r="C41" s="30">
        <v>6</v>
      </c>
      <c r="D41" s="30">
        <v>1</v>
      </c>
      <c r="E41" s="32">
        <v>45549</v>
      </c>
      <c r="F41" s="32">
        <f>EDATE(E41, 24)</f>
        <v>46279</v>
      </c>
    </row>
    <row r="42" spans="2:6">
      <c r="B42" s="30" t="s">
        <v>243</v>
      </c>
      <c r="C42" s="30">
        <v>7</v>
      </c>
      <c r="D42" s="30">
        <v>2</v>
      </c>
      <c r="E42" s="32">
        <v>45550</v>
      </c>
      <c r="F42" s="32">
        <f>EDATE(E42,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244</v>
      </c>
      <c r="G1" s="8" t="s">
        <v>245</v>
      </c>
      <c r="H1" s="8" t="s">
        <v>246</v>
      </c>
    </row>
    <row r="2" spans="1:8">
      <c r="A2" t="s">
        <v>114</v>
      </c>
      <c r="B2" s="16" t="s">
        <v>247</v>
      </c>
      <c r="C2" s="8">
        <v>1</v>
      </c>
      <c r="D2" s="8">
        <v>1</v>
      </c>
      <c r="E2" s="5">
        <v>2</v>
      </c>
      <c r="F2" s="3" t="s">
        <v>248</v>
      </c>
      <c r="H2" t="s">
        <v>249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8</v>
      </c>
      <c r="F3" s="3"/>
      <c r="G3" t="s">
        <v>248</v>
      </c>
      <c r="H3" t="s">
        <v>249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11</v>
      </c>
      <c r="F4" s="3" t="s">
        <v>250</v>
      </c>
      <c r="H4" t="s">
        <v>251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248</v>
      </c>
      <c r="H5" t="s">
        <v>252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250</v>
      </c>
      <c r="H6" t="s">
        <v>251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6</v>
      </c>
      <c r="F7" s="3" t="s">
        <v>253</v>
      </c>
      <c r="H7" t="s">
        <v>252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248</v>
      </c>
      <c r="H8" t="s">
        <v>254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248</v>
      </c>
      <c r="H9" t="s">
        <v>252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248</v>
      </c>
      <c r="H10" t="s">
        <v>252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253</v>
      </c>
      <c r="H11" t="s">
        <v>252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255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248</v>
      </c>
      <c r="H13" t="s">
        <v>249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256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256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12</v>
      </c>
      <c r="F16" s="3" t="s">
        <v>255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8</v>
      </c>
      <c r="F17" s="3" t="s">
        <v>248</v>
      </c>
      <c r="H17" t="s">
        <v>249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255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257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258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259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255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248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12</v>
      </c>
      <c r="F24" s="3" t="s">
        <v>255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260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256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255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248</v>
      </c>
      <c r="H28" t="s">
        <v>252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9</v>
      </c>
      <c r="F29" s="3" t="s">
        <v>248</v>
      </c>
      <c r="H29" t="s">
        <v>252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256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12</v>
      </c>
      <c r="F31" s="3" t="s">
        <v>248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256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248</v>
      </c>
      <c r="H33" t="s">
        <v>249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248</v>
      </c>
      <c r="H34" t="s">
        <v>249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248</v>
      </c>
      <c r="H35" t="s">
        <v>249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248</v>
      </c>
      <c r="H36" t="s">
        <v>252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8</v>
      </c>
      <c r="F37" s="3" t="s">
        <v>248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255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9</v>
      </c>
      <c r="F39" s="3" t="s">
        <v>248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248</v>
      </c>
      <c r="H40" t="s">
        <v>252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248</v>
      </c>
      <c r="H41" t="s">
        <v>252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256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255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258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248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255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258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7</v>
      </c>
      <c r="F48" s="3" t="s">
        <v>261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255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257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topLeftCell="A10" workbookViewId="0">
      <selection activeCell="H1" sqref="H1:J22"/>
    </sheetView>
  </sheetViews>
  <sheetFormatPr defaultRowHeight="15"/>
  <sheetData>
    <row r="1" spans="1:5" ht="30.75" customHeight="1">
      <c r="A1" s="33" t="s">
        <v>262</v>
      </c>
      <c r="B1" s="33" t="s">
        <v>263</v>
      </c>
      <c r="C1" s="33" t="s">
        <v>264</v>
      </c>
      <c r="D1" s="33" t="s">
        <v>265</v>
      </c>
      <c r="E1" s="34" t="s">
        <v>266</v>
      </c>
    </row>
    <row r="2" spans="1:5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5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5">
      <c r="A4" t="s">
        <v>260</v>
      </c>
      <c r="B4" t="s">
        <v>271</v>
      </c>
      <c r="C4" t="s">
        <v>260</v>
      </c>
      <c r="D4">
        <v>19</v>
      </c>
      <c r="E4">
        <v>3</v>
      </c>
    </row>
    <row r="5" spans="1:5">
      <c r="A5" t="s">
        <v>250</v>
      </c>
      <c r="B5" t="s">
        <v>251</v>
      </c>
      <c r="C5" t="s">
        <v>250</v>
      </c>
      <c r="D5">
        <v>18</v>
      </c>
      <c r="E5">
        <v>4</v>
      </c>
    </row>
    <row r="6" spans="1:5">
      <c r="A6" t="s">
        <v>253</v>
      </c>
      <c r="B6" t="s">
        <v>252</v>
      </c>
      <c r="C6" t="s">
        <v>253</v>
      </c>
      <c r="D6">
        <v>17</v>
      </c>
      <c r="E6">
        <v>5</v>
      </c>
    </row>
    <row r="7" spans="1:5">
      <c r="A7" t="s">
        <v>248</v>
      </c>
      <c r="B7" t="s">
        <v>249</v>
      </c>
      <c r="C7" t="s">
        <v>248</v>
      </c>
      <c r="D7">
        <v>16</v>
      </c>
      <c r="E7">
        <v>6</v>
      </c>
    </row>
    <row r="8" spans="1:5">
      <c r="A8" t="s">
        <v>257</v>
      </c>
      <c r="B8" t="s">
        <v>254</v>
      </c>
      <c r="C8" t="s">
        <v>257</v>
      </c>
      <c r="D8">
        <v>15</v>
      </c>
      <c r="E8">
        <v>7</v>
      </c>
    </row>
    <row r="9" spans="1:5">
      <c r="A9" t="s">
        <v>256</v>
      </c>
      <c r="B9" t="s">
        <v>272</v>
      </c>
      <c r="C9" t="s">
        <v>256</v>
      </c>
      <c r="D9">
        <v>14</v>
      </c>
      <c r="E9">
        <v>8</v>
      </c>
    </row>
    <row r="10" spans="1:5">
      <c r="A10" t="s">
        <v>255</v>
      </c>
      <c r="B10" t="s">
        <v>273</v>
      </c>
      <c r="C10" t="s">
        <v>255</v>
      </c>
      <c r="D10">
        <v>13</v>
      </c>
      <c r="E10">
        <v>9</v>
      </c>
    </row>
    <row r="11" spans="1:5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5">
      <c r="A12" t="s">
        <v>261</v>
      </c>
      <c r="B12" t="s">
        <v>276</v>
      </c>
      <c r="C12" t="s">
        <v>261</v>
      </c>
      <c r="D12">
        <v>11</v>
      </c>
      <c r="E12">
        <v>11</v>
      </c>
    </row>
    <row r="13" spans="1:5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5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5">
      <c r="A15" t="s">
        <v>259</v>
      </c>
      <c r="B15" t="s">
        <v>281</v>
      </c>
      <c r="C15" t="s">
        <v>259</v>
      </c>
      <c r="D15">
        <v>8</v>
      </c>
      <c r="E15">
        <v>14</v>
      </c>
    </row>
    <row r="16" spans="1:5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2025-06-10T12:00:13Z</dcterms:modified>
  <cp:category/>
  <cp:contentStatus/>
</cp:coreProperties>
</file>