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3" documentId="13_ncr:1_{C544654F-E7AF-4F8F-BE38-05DBBF070FDD}" xr6:coauthVersionLast="47" xr6:coauthVersionMax="47" xr10:uidLastSave="{E9C96A25-8595-4A45-A589-48C0D42512E5}"/>
  <bookViews>
    <workbookView xWindow="-120" yWindow="-120" windowWidth="20730" windowHeight="11040" firstSheet="3" activeTab="3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rovision" sheetId="5" r:id="rId6"/>
    <sheet name="Fact writeen-off" sheetId="6" r:id="rId7"/>
    <sheet name="fact restructred" sheetId="7" r:id="rId8"/>
    <sheet name="rating" sheetId="8" r:id="rId9"/>
    <sheet name="Rating and PDS&amp;P_x0009_Moody's_x0009_Fitch_x0009_" sheetId="9" r:id="rId10"/>
    <sheet name="PD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D16" i="8" s="1"/>
  <c r="D21" i="8" s="1"/>
  <c r="D26" i="8" s="1"/>
  <c r="D31" i="8" s="1"/>
  <c r="D36" i="8" s="1"/>
  <c r="D41" i="8" s="1"/>
  <c r="D46" i="8" s="1"/>
  <c r="D51" i="8" s="1"/>
  <c r="D10" i="8"/>
  <c r="D15" i="8" s="1"/>
  <c r="D20" i="8" s="1"/>
  <c r="D25" i="8" s="1"/>
  <c r="D30" i="8" s="1"/>
  <c r="D35" i="8" s="1"/>
  <c r="D40" i="8" s="1"/>
  <c r="D45" i="8" s="1"/>
  <c r="D50" i="8" s="1"/>
  <c r="D9" i="8"/>
  <c r="D14" i="8" s="1"/>
  <c r="D19" i="8" s="1"/>
  <c r="D24" i="8" s="1"/>
  <c r="D29" i="8" s="1"/>
  <c r="D34" i="8" s="1"/>
  <c r="D39" i="8" s="1"/>
  <c r="D44" i="8" s="1"/>
  <c r="D49" i="8" s="1"/>
  <c r="D8" i="8"/>
  <c r="D13" i="8" s="1"/>
  <c r="D18" i="8" s="1"/>
  <c r="D23" i="8" s="1"/>
  <c r="D28" i="8" s="1"/>
  <c r="D33" i="8" s="1"/>
  <c r="D38" i="8" s="1"/>
  <c r="D43" i="8" s="1"/>
  <c r="D48" i="8" s="1"/>
  <c r="D7" i="8"/>
  <c r="D12" i="8" s="1"/>
  <c r="D17" i="8" s="1"/>
  <c r="D22" i="8" s="1"/>
  <c r="D27" i="8" s="1"/>
  <c r="D32" i="8" s="1"/>
  <c r="D37" i="8" s="1"/>
  <c r="D42" i="8" s="1"/>
  <c r="D47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F40" i="7"/>
  <c r="F39" i="7"/>
  <c r="F4" i="7"/>
  <c r="F3" i="7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X51" i="3"/>
  <c r="W51" i="3"/>
  <c r="V51" i="3"/>
  <c r="U51" i="3"/>
  <c r="Y51" i="3" s="1"/>
  <c r="T51" i="3"/>
  <c r="F51" i="3"/>
  <c r="E51" i="3"/>
  <c r="AB51" i="3" s="1"/>
  <c r="X50" i="3"/>
  <c r="W50" i="3"/>
  <c r="V50" i="3"/>
  <c r="U50" i="3"/>
  <c r="Y50" i="3" s="1"/>
  <c r="T50" i="3"/>
  <c r="F50" i="3"/>
  <c r="E50" i="3"/>
  <c r="X49" i="3"/>
  <c r="W49" i="3"/>
  <c r="V49" i="3"/>
  <c r="U49" i="3"/>
  <c r="Y49" i="3" s="1"/>
  <c r="T49" i="3"/>
  <c r="F49" i="3"/>
  <c r="E49" i="3"/>
  <c r="AD49" i="3" s="1"/>
  <c r="X48" i="3"/>
  <c r="W48" i="3"/>
  <c r="V48" i="3"/>
  <c r="U48" i="3"/>
  <c r="T48" i="3"/>
  <c r="F48" i="3"/>
  <c r="E48" i="3"/>
  <c r="AD48" i="3" s="1"/>
  <c r="X47" i="3"/>
  <c r="W47" i="3"/>
  <c r="V47" i="3"/>
  <c r="U47" i="3"/>
  <c r="Y47" i="3" s="1"/>
  <c r="T47" i="3"/>
  <c r="F47" i="3"/>
  <c r="E47" i="3"/>
  <c r="AD47" i="3" s="1"/>
  <c r="X46" i="3"/>
  <c r="W46" i="3"/>
  <c r="V46" i="3"/>
  <c r="U46" i="3"/>
  <c r="Y46" i="3" s="1"/>
  <c r="T46" i="3"/>
  <c r="F46" i="3"/>
  <c r="E46" i="3"/>
  <c r="AD46" i="3" s="1"/>
  <c r="X45" i="3"/>
  <c r="W45" i="3"/>
  <c r="V45" i="3"/>
  <c r="U45" i="3"/>
  <c r="T45" i="3"/>
  <c r="F45" i="3"/>
  <c r="E45" i="3"/>
  <c r="X44" i="3"/>
  <c r="W44" i="3"/>
  <c r="V44" i="3"/>
  <c r="U44" i="3"/>
  <c r="T44" i="3"/>
  <c r="F44" i="3"/>
  <c r="E44" i="3"/>
  <c r="X43" i="3"/>
  <c r="W43" i="3"/>
  <c r="V43" i="3"/>
  <c r="U43" i="3"/>
  <c r="T43" i="3"/>
  <c r="F43" i="3"/>
  <c r="E43" i="3"/>
  <c r="X42" i="3"/>
  <c r="W42" i="3"/>
  <c r="V42" i="3"/>
  <c r="U42" i="3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T40" i="3"/>
  <c r="F40" i="3"/>
  <c r="E40" i="3"/>
  <c r="X39" i="3"/>
  <c r="W39" i="3"/>
  <c r="V39" i="3"/>
  <c r="U39" i="3"/>
  <c r="Y39" i="3" s="1"/>
  <c r="T39" i="3"/>
  <c r="F39" i="3"/>
  <c r="E39" i="3"/>
  <c r="X38" i="3"/>
  <c r="W38" i="3"/>
  <c r="V38" i="3"/>
  <c r="U38" i="3"/>
  <c r="Y38" i="3" s="1"/>
  <c r="T38" i="3"/>
  <c r="F38" i="3"/>
  <c r="E38" i="3"/>
  <c r="X37" i="3"/>
  <c r="W37" i="3"/>
  <c r="V37" i="3"/>
  <c r="U37" i="3"/>
  <c r="Y37" i="3" s="1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Y35" i="3" s="1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Y33" i="3" s="1"/>
  <c r="T33" i="3"/>
  <c r="F33" i="3"/>
  <c r="E33" i="3"/>
  <c r="X32" i="3"/>
  <c r="W32" i="3"/>
  <c r="V32" i="3"/>
  <c r="U32" i="3"/>
  <c r="Y32" i="3" s="1"/>
  <c r="T32" i="3"/>
  <c r="F32" i="3"/>
  <c r="E32" i="3"/>
  <c r="X31" i="3"/>
  <c r="W31" i="3"/>
  <c r="V31" i="3"/>
  <c r="U31" i="3"/>
  <c r="Y31" i="3" s="1"/>
  <c r="T31" i="3"/>
  <c r="F31" i="3"/>
  <c r="E31" i="3"/>
  <c r="X30" i="3"/>
  <c r="W30" i="3"/>
  <c r="V30" i="3"/>
  <c r="U30" i="3"/>
  <c r="Y30" i="3" s="1"/>
  <c r="T30" i="3"/>
  <c r="F30" i="3"/>
  <c r="E30" i="3"/>
  <c r="X29" i="3"/>
  <c r="W29" i="3"/>
  <c r="V29" i="3"/>
  <c r="U29" i="3"/>
  <c r="Y29" i="3" s="1"/>
  <c r="T29" i="3"/>
  <c r="F29" i="3"/>
  <c r="E29" i="3"/>
  <c r="K29" i="3" s="1"/>
  <c r="X28" i="3"/>
  <c r="W28" i="3"/>
  <c r="V28" i="3"/>
  <c r="U28" i="3"/>
  <c r="Y28" i="3" s="1"/>
  <c r="T28" i="3"/>
  <c r="F28" i="3"/>
  <c r="E28" i="3"/>
  <c r="X27" i="3"/>
  <c r="W27" i="3"/>
  <c r="V27" i="3"/>
  <c r="U27" i="3"/>
  <c r="Y27" i="3" s="1"/>
  <c r="T27" i="3"/>
  <c r="F27" i="3"/>
  <c r="E27" i="3"/>
  <c r="K27" i="3" s="1"/>
  <c r="X26" i="3"/>
  <c r="W26" i="3"/>
  <c r="V26" i="3"/>
  <c r="U26" i="3"/>
  <c r="Y26" i="3" s="1"/>
  <c r="T26" i="3"/>
  <c r="F26" i="3"/>
  <c r="E26" i="3"/>
  <c r="X25" i="3"/>
  <c r="W25" i="3"/>
  <c r="V25" i="3"/>
  <c r="U25" i="3"/>
  <c r="Y25" i="3" s="1"/>
  <c r="T25" i="3"/>
  <c r="F25" i="3"/>
  <c r="E25" i="3"/>
  <c r="X24" i="3"/>
  <c r="W24" i="3"/>
  <c r="V24" i="3"/>
  <c r="U24" i="3"/>
  <c r="T24" i="3"/>
  <c r="F24" i="3"/>
  <c r="E24" i="3"/>
  <c r="X23" i="3"/>
  <c r="W23" i="3"/>
  <c r="V23" i="3"/>
  <c r="U23" i="3"/>
  <c r="T23" i="3"/>
  <c r="F23" i="3"/>
  <c r="E23" i="3"/>
  <c r="X22" i="3"/>
  <c r="W22" i="3"/>
  <c r="V22" i="3"/>
  <c r="U22" i="3"/>
  <c r="Y22" i="3" s="1"/>
  <c r="T22" i="3"/>
  <c r="F22" i="3"/>
  <c r="E22" i="3"/>
  <c r="AB22" i="3" s="1"/>
  <c r="X21" i="3"/>
  <c r="W21" i="3"/>
  <c r="V21" i="3"/>
  <c r="U21" i="3"/>
  <c r="Y21" i="3" s="1"/>
  <c r="T21" i="3"/>
  <c r="F21" i="3"/>
  <c r="E21" i="3"/>
  <c r="X20" i="3"/>
  <c r="W20" i="3"/>
  <c r="V20" i="3"/>
  <c r="U20" i="3"/>
  <c r="T20" i="3"/>
  <c r="F20" i="3"/>
  <c r="E20" i="3"/>
  <c r="X19" i="3"/>
  <c r="W19" i="3"/>
  <c r="V19" i="3"/>
  <c r="U19" i="3"/>
  <c r="T19" i="3"/>
  <c r="F19" i="3"/>
  <c r="E19" i="3"/>
  <c r="X18" i="3"/>
  <c r="W18" i="3"/>
  <c r="V18" i="3"/>
  <c r="U18" i="3"/>
  <c r="Y18" i="3" s="1"/>
  <c r="T18" i="3"/>
  <c r="F18" i="3"/>
  <c r="E18" i="3"/>
  <c r="X17" i="3"/>
  <c r="W17" i="3"/>
  <c r="V17" i="3"/>
  <c r="U17" i="3"/>
  <c r="Y17" i="3" s="1"/>
  <c r="T17" i="3"/>
  <c r="F17" i="3"/>
  <c r="E17" i="3"/>
  <c r="X16" i="3"/>
  <c r="W16" i="3"/>
  <c r="V16" i="3"/>
  <c r="U16" i="3"/>
  <c r="Y16" i="3" s="1"/>
  <c r="T16" i="3"/>
  <c r="F16" i="3"/>
  <c r="E16" i="3"/>
  <c r="X15" i="3"/>
  <c r="W15" i="3"/>
  <c r="V15" i="3"/>
  <c r="U15" i="3"/>
  <c r="T15" i="3"/>
  <c r="F15" i="3"/>
  <c r="E15" i="3"/>
  <c r="X14" i="3"/>
  <c r="W14" i="3"/>
  <c r="V14" i="3"/>
  <c r="U14" i="3"/>
  <c r="T14" i="3"/>
  <c r="F14" i="3"/>
  <c r="E14" i="3"/>
  <c r="AB14" i="3" s="1"/>
  <c r="X13" i="3"/>
  <c r="W13" i="3"/>
  <c r="V13" i="3"/>
  <c r="U13" i="3"/>
  <c r="T13" i="3"/>
  <c r="F13" i="3"/>
  <c r="E13" i="3"/>
  <c r="AB13" i="3" s="1"/>
  <c r="X12" i="3"/>
  <c r="W12" i="3"/>
  <c r="V12" i="3"/>
  <c r="U12" i="3"/>
  <c r="T12" i="3"/>
  <c r="F12" i="3"/>
  <c r="E12" i="3"/>
  <c r="AD12" i="3" s="1"/>
  <c r="X11" i="3"/>
  <c r="W11" i="3"/>
  <c r="V11" i="3"/>
  <c r="U11" i="3"/>
  <c r="T11" i="3"/>
  <c r="F11" i="3"/>
  <c r="E11" i="3"/>
  <c r="X10" i="3"/>
  <c r="W10" i="3"/>
  <c r="V10" i="3"/>
  <c r="U10" i="3"/>
  <c r="T10" i="3"/>
  <c r="F10" i="3"/>
  <c r="E10" i="3"/>
  <c r="X9" i="3"/>
  <c r="W9" i="3"/>
  <c r="V9" i="3"/>
  <c r="U9" i="3"/>
  <c r="Y9" i="3" s="1"/>
  <c r="T9" i="3"/>
  <c r="F9" i="3"/>
  <c r="E9" i="3"/>
  <c r="X8" i="3"/>
  <c r="W8" i="3"/>
  <c r="V8" i="3"/>
  <c r="U8" i="3"/>
  <c r="Y8" i="3" s="1"/>
  <c r="T8" i="3"/>
  <c r="F8" i="3"/>
  <c r="E8" i="3"/>
  <c r="AB8" i="3" s="1"/>
  <c r="X7" i="3"/>
  <c r="W7" i="3"/>
  <c r="V7" i="3"/>
  <c r="U7" i="3"/>
  <c r="Y7" i="3" s="1"/>
  <c r="T7" i="3"/>
  <c r="F7" i="3"/>
  <c r="E7" i="3"/>
  <c r="K7" i="3" s="1"/>
  <c r="X6" i="3"/>
  <c r="W6" i="3"/>
  <c r="V6" i="3"/>
  <c r="U6" i="3"/>
  <c r="Y6" i="3" s="1"/>
  <c r="T6" i="3"/>
  <c r="F6" i="3"/>
  <c r="E6" i="3"/>
  <c r="X5" i="3"/>
  <c r="W5" i="3"/>
  <c r="V5" i="3"/>
  <c r="U5" i="3"/>
  <c r="T5" i="3"/>
  <c r="F5" i="3"/>
  <c r="E5" i="3"/>
  <c r="X4" i="3"/>
  <c r="W4" i="3"/>
  <c r="V4" i="3"/>
  <c r="U4" i="3"/>
  <c r="Y4" i="3" s="1"/>
  <c r="T4" i="3"/>
  <c r="F4" i="3"/>
  <c r="E4" i="3"/>
  <c r="X3" i="3"/>
  <c r="W3" i="3"/>
  <c r="V3" i="3"/>
  <c r="U3" i="3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D2" i="3" l="1"/>
  <c r="K2" i="3"/>
  <c r="Y2" i="3"/>
  <c r="Z2" i="3" s="1"/>
  <c r="AD3" i="3"/>
  <c r="K3" i="3"/>
  <c r="Y3" i="3"/>
  <c r="Z3" i="3" s="1"/>
  <c r="AD4" i="3"/>
  <c r="K4" i="3"/>
  <c r="AA4" i="3"/>
  <c r="Z4" i="3"/>
  <c r="AD5" i="3"/>
  <c r="AB5" i="3"/>
  <c r="AC6" i="3"/>
  <c r="AA6" i="3"/>
  <c r="G6" i="3"/>
  <c r="Z6" i="3"/>
  <c r="AA7" i="3"/>
  <c r="Z7" i="3"/>
  <c r="Z8" i="3"/>
  <c r="AD9" i="3"/>
  <c r="AC9" i="3"/>
  <c r="AB9" i="3"/>
  <c r="AA9" i="3"/>
  <c r="K9" i="3"/>
  <c r="G9" i="3"/>
  <c r="Z9" i="3"/>
  <c r="AD10" i="3"/>
  <c r="AC10" i="3"/>
  <c r="AB10" i="3"/>
  <c r="AA10" i="3"/>
  <c r="G10" i="3"/>
  <c r="AC11" i="3"/>
  <c r="AD11" i="3"/>
  <c r="AB11" i="3"/>
  <c r="G11" i="3"/>
  <c r="Y11" i="3"/>
  <c r="Z11" i="3" s="1"/>
  <c r="AD15" i="3"/>
  <c r="AB15" i="3"/>
  <c r="G16" i="3"/>
  <c r="Z16" i="3"/>
  <c r="G17" i="3"/>
  <c r="Z17" i="3"/>
  <c r="AD18" i="3"/>
  <c r="AC18" i="3"/>
  <c r="G18" i="3"/>
  <c r="Z18" i="3"/>
  <c r="AC19" i="3"/>
  <c r="AD19" i="3"/>
  <c r="Y20" i="3"/>
  <c r="Z20" i="3" s="1"/>
  <c r="AB21" i="3"/>
  <c r="Z21" i="3"/>
  <c r="G22" i="3"/>
  <c r="Z22" i="3"/>
  <c r="G25" i="3"/>
  <c r="Z25" i="3"/>
  <c r="AC26" i="3"/>
  <c r="AA26" i="3"/>
  <c r="G26" i="3"/>
  <c r="Z26" i="3"/>
  <c r="Z27" i="3"/>
  <c r="AC28" i="3"/>
  <c r="K28" i="3"/>
  <c r="Z28" i="3"/>
  <c r="Z29" i="3"/>
  <c r="AC30" i="3"/>
  <c r="K30" i="3"/>
  <c r="Z30" i="3"/>
  <c r="AB31" i="3"/>
  <c r="Z31" i="3"/>
  <c r="AD32" i="3"/>
  <c r="AC32" i="3"/>
  <c r="AB32" i="3"/>
  <c r="AA32" i="3"/>
  <c r="K32" i="3"/>
  <c r="G32" i="3"/>
  <c r="Z32" i="3"/>
  <c r="AD33" i="3"/>
  <c r="AC33" i="3"/>
  <c r="AB33" i="3"/>
  <c r="AA33" i="3"/>
  <c r="K33" i="3"/>
  <c r="G33" i="3"/>
  <c r="Z33" i="3"/>
  <c r="AD34" i="3"/>
  <c r="AC34" i="3"/>
  <c r="AB34" i="3"/>
  <c r="AA34" i="3"/>
  <c r="K34" i="3"/>
  <c r="G34" i="3"/>
  <c r="Z34" i="3"/>
  <c r="AD35" i="3"/>
  <c r="AC35" i="3"/>
  <c r="AB35" i="3"/>
  <c r="AA35" i="3"/>
  <c r="K35" i="3"/>
  <c r="G35" i="3"/>
  <c r="Z35" i="3"/>
  <c r="AD36" i="3"/>
  <c r="AC36" i="3"/>
  <c r="AB36" i="3"/>
  <c r="AA36" i="3"/>
  <c r="G36" i="3"/>
  <c r="Z36" i="3"/>
  <c r="AD37" i="3"/>
  <c r="AC37" i="3"/>
  <c r="AA37" i="3"/>
  <c r="K37" i="3"/>
  <c r="G37" i="3"/>
  <c r="Z37" i="3"/>
  <c r="AD38" i="3"/>
  <c r="AC38" i="3"/>
  <c r="AA38" i="3"/>
  <c r="K38" i="3"/>
  <c r="G38" i="3"/>
  <c r="Z38" i="3"/>
  <c r="AD39" i="3"/>
  <c r="AC39" i="3"/>
  <c r="AA39" i="3"/>
  <c r="K39" i="3"/>
  <c r="G39" i="3"/>
  <c r="Z39" i="3"/>
  <c r="AC40" i="3"/>
  <c r="AD40" i="3"/>
  <c r="AB40" i="3"/>
  <c r="G40" i="3"/>
  <c r="Y40" i="3"/>
  <c r="Z40" i="3" s="1"/>
  <c r="AD41" i="3"/>
  <c r="AC41" i="3"/>
  <c r="G41" i="3"/>
  <c r="Z41" i="3"/>
  <c r="AD42" i="3"/>
  <c r="AC42" i="3"/>
  <c r="G42" i="3"/>
  <c r="AD43" i="3"/>
  <c r="AC43" i="3"/>
  <c r="G43" i="3"/>
  <c r="AD44" i="3"/>
  <c r="AC44" i="3"/>
  <c r="G44" i="3"/>
  <c r="Y44" i="3"/>
  <c r="Z44" i="3" s="1"/>
  <c r="AC45" i="3"/>
  <c r="AD45" i="3"/>
  <c r="AA45" i="3"/>
  <c r="G45" i="3"/>
  <c r="Y45" i="3"/>
  <c r="Z45" i="3" s="1"/>
  <c r="Z46" i="3"/>
  <c r="G47" i="3"/>
  <c r="Z47" i="3"/>
  <c r="G48" i="3"/>
  <c r="Y48" i="3"/>
  <c r="Z48" i="3" s="1"/>
  <c r="G49" i="3"/>
  <c r="Z49" i="3"/>
  <c r="AA50" i="3"/>
  <c r="AC50" i="3"/>
  <c r="G50" i="3"/>
  <c r="Z50" i="3"/>
  <c r="G51" i="3"/>
  <c r="Z51" i="3"/>
  <c r="AC12" i="3"/>
  <c r="AA12" i="3"/>
  <c r="K12" i="3"/>
  <c r="AB29" i="3"/>
  <c r="G29" i="3"/>
  <c r="AD29" i="3"/>
  <c r="AC14" i="3"/>
  <c r="AA14" i="3"/>
  <c r="K14" i="3"/>
  <c r="AC29" i="3"/>
  <c r="AA19" i="3"/>
  <c r="G19" i="3"/>
  <c r="AA24" i="3"/>
  <c r="K24" i="3"/>
  <c r="AD24" i="3"/>
  <c r="AC24" i="3"/>
  <c r="AA23" i="3"/>
  <c r="K23" i="3"/>
  <c r="AD23" i="3"/>
  <c r="AC23" i="3"/>
  <c r="G13" i="3"/>
  <c r="AD14" i="3"/>
  <c r="G14" i="3"/>
  <c r="AD20" i="3"/>
  <c r="AC20" i="3"/>
  <c r="AB20" i="3"/>
  <c r="G23" i="3"/>
  <c r="AB27" i="3"/>
  <c r="G27" i="3"/>
  <c r="AD27" i="3"/>
  <c r="AA27" i="3"/>
  <c r="AA5" i="3"/>
  <c r="G5" i="3"/>
  <c r="AC5" i="3"/>
  <c r="AB6" i="3"/>
  <c r="AD6" i="3"/>
  <c r="Y12" i="3"/>
  <c r="Z12" i="3" s="1"/>
  <c r="G15" i="3"/>
  <c r="AD16" i="3"/>
  <c r="AB16" i="3"/>
  <c r="AA16" i="3"/>
  <c r="AC16" i="3"/>
  <c r="AA20" i="3"/>
  <c r="AB24" i="3"/>
  <c r="AC27" i="3"/>
  <c r="AB30" i="3"/>
  <c r="G30" i="3"/>
  <c r="AD30" i="3"/>
  <c r="AA30" i="3"/>
  <c r="AB7" i="3"/>
  <c r="G7" i="3"/>
  <c r="AD7" i="3"/>
  <c r="AC7" i="3"/>
  <c r="G12" i="3"/>
  <c r="AB23" i="3"/>
  <c r="G2" i="3"/>
  <c r="AB2" i="3"/>
  <c r="AA2" i="3"/>
  <c r="AC15" i="3"/>
  <c r="AA15" i="3"/>
  <c r="K15" i="3"/>
  <c r="Y13" i="3"/>
  <c r="Z13" i="3" s="1"/>
  <c r="G20" i="3"/>
  <c r="Y23" i="3"/>
  <c r="Z23" i="3" s="1"/>
  <c r="G24" i="3"/>
  <c r="AA25" i="3"/>
  <c r="K25" i="3"/>
  <c r="AD25" i="3"/>
  <c r="AC25" i="3"/>
  <c r="AC13" i="3"/>
  <c r="AA13" i="3"/>
  <c r="K13" i="3"/>
  <c r="AC8" i="3"/>
  <c r="AA8" i="3"/>
  <c r="G8" i="3"/>
  <c r="AD8" i="3"/>
  <c r="G3" i="3"/>
  <c r="AB3" i="3"/>
  <c r="AA3" i="3"/>
  <c r="Y5" i="3"/>
  <c r="Z5" i="3" s="1"/>
  <c r="Y10" i="3"/>
  <c r="Z10" i="3" s="1"/>
  <c r="Y14" i="3"/>
  <c r="Z14" i="3" s="1"/>
  <c r="AD17" i="3"/>
  <c r="AC17" i="3"/>
  <c r="Y19" i="3"/>
  <c r="Z19" i="3" s="1"/>
  <c r="AA21" i="3"/>
  <c r="AB25" i="3"/>
  <c r="AB28" i="3"/>
  <c r="G28" i="3"/>
  <c r="AD28" i="3"/>
  <c r="AA28" i="3"/>
  <c r="Y42" i="3"/>
  <c r="Z42" i="3" s="1"/>
  <c r="G4" i="3"/>
  <c r="AB4" i="3"/>
  <c r="AD13" i="3"/>
  <c r="AA29" i="3"/>
  <c r="AB12" i="3"/>
  <c r="Y15" i="3"/>
  <c r="Z15" i="3" s="1"/>
  <c r="G21" i="3"/>
  <c r="AC21" i="3"/>
  <c r="AA22" i="3"/>
  <c r="K22" i="3"/>
  <c r="AC22" i="3"/>
  <c r="AD22" i="3"/>
  <c r="Y24" i="3"/>
  <c r="Z24" i="3" s="1"/>
  <c r="AB26" i="3"/>
  <c r="AD26" i="3"/>
  <c r="AC31" i="3"/>
  <c r="AA31" i="3"/>
  <c r="G31" i="3"/>
  <c r="AD31" i="3"/>
  <c r="Y43" i="3"/>
  <c r="Z43" i="3" s="1"/>
  <c r="G46" i="3"/>
  <c r="AA46" i="3"/>
  <c r="K47" i="3"/>
  <c r="AA47" i="3"/>
  <c r="K48" i="3"/>
  <c r="AA48" i="3"/>
  <c r="K49" i="3"/>
  <c r="AA49" i="3"/>
  <c r="AB50" i="3"/>
  <c r="AC51" i="3"/>
  <c r="AB46" i="3"/>
  <c r="AB47" i="3"/>
  <c r="AB48" i="3"/>
  <c r="AB49" i="3"/>
  <c r="AD51" i="3"/>
  <c r="AC2" i="3"/>
  <c r="AC3" i="3"/>
  <c r="AC4" i="3"/>
  <c r="K17" i="3"/>
  <c r="AA17" i="3"/>
  <c r="K18" i="3"/>
  <c r="AA18" i="3"/>
  <c r="AB19" i="3"/>
  <c r="AD21" i="3"/>
  <c r="AA41" i="3"/>
  <c r="K42" i="3"/>
  <c r="AA42" i="3"/>
  <c r="K43" i="3"/>
  <c r="AA43" i="3"/>
  <c r="K44" i="3"/>
  <c r="AA44" i="3"/>
  <c r="AB45" i="3"/>
  <c r="AC46" i="3"/>
  <c r="AC47" i="3"/>
  <c r="AC48" i="3"/>
  <c r="AC49" i="3"/>
  <c r="AD50" i="3"/>
  <c r="AA11" i="3"/>
  <c r="AB17" i="3"/>
  <c r="AB18" i="3"/>
  <c r="AA40" i="3"/>
  <c r="AB41" i="3"/>
  <c r="AB42" i="3"/>
  <c r="AB43" i="3"/>
  <c r="AB44" i="3"/>
  <c r="AB37" i="3"/>
  <c r="AB38" i="3"/>
  <c r="AB39" i="3"/>
  <c r="AA51" i="3"/>
</calcChain>
</file>

<file path=xl/sharedStrings.xml><?xml version="1.0" encoding="utf-8"?>
<sst xmlns="http://schemas.openxmlformats.org/spreadsheetml/2006/main" count="1765" uniqueCount="301">
  <si>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</si>
  <si>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</si>
  <si>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</si>
  <si>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</si>
  <si>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</si>
  <si>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</si>
  <si>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</si>
  <si>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</si>
  <si>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</si>
  <si>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</si>
  <si>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</si>
  <si>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</si>
  <si>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</si>
  <si>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</si>
  <si>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</si>
  <si>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</si>
  <si>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</si>
  <si>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</si>
  <si>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</si>
  <si>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</si>
  <si>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</si>
  <si>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</si>
  <si>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</si>
  <si>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</si>
  <si>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</si>
  <si>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</si>
  <si>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</si>
  <si>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</si>
  <si>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</si>
  <si>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</si>
  <si>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</si>
  <si>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</si>
  <si>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</si>
  <si>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</si>
  <si>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</si>
  <si>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</si>
  <si>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</si>
  <si>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</si>
  <si>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</si>
  <si>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</si>
  <si>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</si>
  <si>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</si>
  <si>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</si>
  <si>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</si>
  <si>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</si>
  <si>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</si>
  <si>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</si>
  <si>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</si>
  <si>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</si>
  <si>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</si>
  <si>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</si>
  <si>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</si>
  <si>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</si>
  <si>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</si>
  <si>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</si>
  <si>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</si>
  <si>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</si>
  <si>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</si>
  <si>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</si>
  <si>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</si>
  <si>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</si>
  <si>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</si>
  <si>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</si>
  <si>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</si>
  <si>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</si>
  <si>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</si>
  <si>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</si>
  <si>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</si>
  <si>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</si>
  <si>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</si>
  <si>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</si>
  <si>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</si>
  <si>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</si>
  <si>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</si>
  <si>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</si>
  <si>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</si>
  <si>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</si>
  <si>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</si>
  <si>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</si>
  <si>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</si>
  <si>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</si>
  <si>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</si>
  <si>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</si>
  <si>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</si>
  <si>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</si>
  <si>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</si>
  <si>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</si>
  <si>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</si>
  <si>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</si>
  <si>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</si>
  <si>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</si>
  <si>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</si>
  <si>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</si>
  <si>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</si>
  <si>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</si>
  <si>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</si>
  <si>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</si>
  <si>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</si>
  <si>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</si>
  <si>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</si>
  <si>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</si>
  <si>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</si>
  <si>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</si>
  <si>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</si>
  <si>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</si>
  <si>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</si>
  <si>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</si>
  <si>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</si>
  <si>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</si>
  <si>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</si>
  <si>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</si>
  <si>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</si>
  <si>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</si>
  <si>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</si>
  <si>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30/09/2022</t>
  </si>
  <si>
    <t>3C</t>
  </si>
  <si>
    <t>3D</t>
  </si>
  <si>
    <t>3E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</si>
  <si>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</si>
  <si>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</si>
  <si>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</si>
  <si>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</si>
  <si>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</si>
  <si>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</si>
  <si>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</si>
  <si>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</si>
  <si>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</si>
  <si>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</si>
  <si>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</si>
  <si>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</si>
  <si>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</si>
  <si>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</si>
  <si>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</si>
  <si>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</si>
  <si>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</si>
  <si>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</si>
  <si>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</si>
  <si>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</si>
  <si>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</si>
  <si>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</si>
  <si>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</si>
  <si>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</si>
  <si>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</si>
  <si>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</si>
  <si>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</si>
  <si>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</si>
  <si>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</si>
  <si>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</si>
  <si>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</si>
  <si>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</si>
  <si>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</si>
  <si>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</si>
  <si>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</si>
  <si>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</si>
  <si>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</si>
  <si>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</si>
  <si>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</si>
  <si>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</si>
  <si>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</si>
  <si>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</si>
  <si>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</si>
  <si>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</si>
  <si>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</si>
  <si>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</si>
  <si>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</si>
  <si>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</si>
  <si>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</si>
  <si>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</si>
  <si>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</si>
  <si>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</si>
  <si>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</si>
  <si>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</si>
  <si>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</si>
  <si>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</si>
  <si>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</si>
  <si>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</si>
  <si>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</si>
  <si>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</si>
  <si>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</si>
  <si>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</si>
  <si>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</si>
  <si>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</si>
  <si>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</si>
  <si>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</si>
  <si>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</si>
  <si>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</si>
  <si>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</si>
  <si>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</si>
  <si>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</si>
  <si>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</si>
  <si>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</si>
  <si>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</si>
  <si>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</si>
  <si>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</si>
  <si>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</si>
  <si>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</si>
  <si>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</si>
  <si>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</si>
  <si>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</si>
  <si>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</si>
  <si>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</si>
  <si>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</si>
  <si>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</si>
  <si>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GreenLeaf Enterprises</t>
  </si>
  <si>
    <t>Y</t>
  </si>
  <si>
    <t>RedStone Technologies</t>
  </si>
  <si>
    <t>QuantumLeap Dynamics</t>
  </si>
  <si>
    <t>Apex Innovations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</si>
  <si>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</si>
  <si>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</si>
  <si>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</si>
  <si>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</si>
  <si>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</si>
  <si>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</si>
  <si>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</si>
  <si>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</si>
  <si>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</si>
  <si>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</si>
  <si>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</si>
  <si>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</si>
  <si>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</si>
  <si>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</si>
  <si>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</si>
  <si>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</si>
  <si>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</si>
  <si>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</si>
  <si>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</si>
  <si>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</si>
  <si>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</si>
  <si>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</si>
  <si>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</si>
  <si>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</si>
  <si>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</si>
  <si>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</si>
  <si>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</si>
  <si>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</si>
  <si>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</si>
  <si>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</si>
  <si>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</si>
  <si>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</si>
  <si>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</si>
  <si>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</si>
  <si>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</si>
  <si>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</si>
  <si>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</si>
  <si>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</si>
  <si>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</si>
  <si>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</si>
  <si>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</si>
  <si>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</si>
  <si>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</si>
  <si>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</si>
  <si>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</si>
  <si>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</si>
  <si>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</si>
  <si>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</si>
  <si>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</si>
  <si>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</si>
  <si>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</si>
  <si>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</si>
  <si>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</si>
  <si>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</si>
  <si>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</si>
  <si>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</si>
  <si>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</si>
  <si>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</si>
  <si>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/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</si>
  <si>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</si>
  <si>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</si>
  <si>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</si>
  <si>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</si>
  <si>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</si>
  <si>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</si>
  <si>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</si>
  <si>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</si>
  <si>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</si>
  <si>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</si>
  <si>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</si>
  <si>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</si>
  <si>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</si>
  <si>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</si>
  <si>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</si>
  <si>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</si>
  <si>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</si>
  <si>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</si>
  <si>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</si>
  <si>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</si>
  <si>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</si>
  <si>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</si>
  <si>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</si>
  <si>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</si>
  <si>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</si>
  <si>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</si>
  <si>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</si>
  <si>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</si>
  <si>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</si>
  <si>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</si>
  <si>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</si>
  <si>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</si>
  <si>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>PD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</si>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</sst>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5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14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5"/>
  <sheetViews>
    <sheetView topLeftCell="A17" workbookViewId="0">
      <selection activeCell="H1" sqref="H1:J22"/>
    </sheetView>
  </sheetViews>
  <sheetFormatPr defaultRowHeight="15"/>
  <sheetData>
    <row r="1" spans="1:13" ht="30" customHeight="1">
      <c r="A1" s="33" t="s">
        <v>261</v>
      </c>
      <c r="B1" s="33" t="s">
        <v>262</v>
      </c>
      <c r="C1" s="33" t="s">
        <v>263</v>
      </c>
      <c r="D1" s="33" t="s">
        <v>264</v>
      </c>
      <c r="E1" s="34" t="s">
        <v>265</v>
      </c>
      <c r="M1" t="s">
        <v>266</v>
      </c>
    </row>
    <row r="2" spans="1:13">
      <c r="A2" t="s">
        <v>267</v>
      </c>
      <c r="B2" t="s">
        <v>268</v>
      </c>
      <c r="C2" t="s">
        <v>267</v>
      </c>
      <c r="D2">
        <v>21</v>
      </c>
      <c r="E2">
        <v>1</v>
      </c>
    </row>
    <row r="3" spans="1:13">
      <c r="A3" t="s">
        <v>269</v>
      </c>
      <c r="B3" t="s">
        <v>270</v>
      </c>
      <c r="C3" t="s">
        <v>269</v>
      </c>
      <c r="D3">
        <v>20</v>
      </c>
      <c r="E3">
        <v>2</v>
      </c>
    </row>
    <row r="4" spans="1:13">
      <c r="A4" t="s">
        <v>259</v>
      </c>
      <c r="B4" t="s">
        <v>271</v>
      </c>
      <c r="C4" t="s">
        <v>259</v>
      </c>
      <c r="D4">
        <v>19</v>
      </c>
      <c r="E4">
        <v>3</v>
      </c>
    </row>
    <row r="5" spans="1:13">
      <c r="A5" t="s">
        <v>249</v>
      </c>
      <c r="B5" t="s">
        <v>250</v>
      </c>
      <c r="C5" t="s">
        <v>249</v>
      </c>
      <c r="D5">
        <v>18</v>
      </c>
      <c r="E5">
        <v>4</v>
      </c>
    </row>
    <row r="6" spans="1:13">
      <c r="A6" t="s">
        <v>252</v>
      </c>
      <c r="B6" t="s">
        <v>251</v>
      </c>
      <c r="C6" t="s">
        <v>252</v>
      </c>
      <c r="D6">
        <v>17</v>
      </c>
      <c r="E6">
        <v>5</v>
      </c>
    </row>
    <row r="7" spans="1:13">
      <c r="A7" t="s">
        <v>247</v>
      </c>
      <c r="B7" t="s">
        <v>248</v>
      </c>
      <c r="C7" t="s">
        <v>247</v>
      </c>
      <c r="D7">
        <v>16</v>
      </c>
      <c r="E7">
        <v>6</v>
      </c>
    </row>
    <row r="8" spans="1:13">
      <c r="A8" t="s">
        <v>256</v>
      </c>
      <c r="B8" t="s">
        <v>253</v>
      </c>
      <c r="C8" t="s">
        <v>256</v>
      </c>
      <c r="D8">
        <v>15</v>
      </c>
      <c r="E8">
        <v>7</v>
      </c>
    </row>
    <row r="9" spans="1:13">
      <c r="A9" t="s">
        <v>255</v>
      </c>
      <c r="B9" t="s">
        <v>272</v>
      </c>
      <c r="C9" t="s">
        <v>255</v>
      </c>
      <c r="D9">
        <v>14</v>
      </c>
      <c r="E9">
        <v>8</v>
      </c>
    </row>
    <row r="10" spans="1:13">
      <c r="A10" t="s">
        <v>254</v>
      </c>
      <c r="B10" t="s">
        <v>273</v>
      </c>
      <c r="C10" t="s">
        <v>254</v>
      </c>
      <c r="D10">
        <v>13</v>
      </c>
      <c r="E10">
        <v>9</v>
      </c>
    </row>
    <row r="11" spans="1:13">
      <c r="A11" t="s">
        <v>274</v>
      </c>
      <c r="B11" t="s">
        <v>275</v>
      </c>
      <c r="C11" t="s">
        <v>274</v>
      </c>
      <c r="D11">
        <v>12</v>
      </c>
      <c r="E11">
        <v>10</v>
      </c>
    </row>
    <row r="12" spans="1:13">
      <c r="A12" t="s">
        <v>260</v>
      </c>
      <c r="B12" t="s">
        <v>276</v>
      </c>
      <c r="C12" t="s">
        <v>260</v>
      </c>
      <c r="D12">
        <v>11</v>
      </c>
      <c r="E12">
        <v>11</v>
      </c>
    </row>
    <row r="13" spans="1:13">
      <c r="A13" t="s">
        <v>277</v>
      </c>
      <c r="B13" t="s">
        <v>278</v>
      </c>
      <c r="C13" t="s">
        <v>277</v>
      </c>
      <c r="D13">
        <v>10</v>
      </c>
      <c r="E13">
        <v>12</v>
      </c>
    </row>
    <row r="14" spans="1:13">
      <c r="A14" t="s">
        <v>279</v>
      </c>
      <c r="B14" t="s">
        <v>280</v>
      </c>
      <c r="C14" t="s">
        <v>279</v>
      </c>
      <c r="D14">
        <v>9</v>
      </c>
      <c r="E14">
        <v>13</v>
      </c>
    </row>
    <row r="15" spans="1:13">
      <c r="A15" t="s">
        <v>258</v>
      </c>
      <c r="B15" t="s">
        <v>281</v>
      </c>
      <c r="C15" t="s">
        <v>258</v>
      </c>
      <c r="D15">
        <v>8</v>
      </c>
      <c r="E15">
        <v>14</v>
      </c>
    </row>
    <row r="16" spans="1:13">
      <c r="A16" t="s">
        <v>282</v>
      </c>
      <c r="B16" t="s">
        <v>283</v>
      </c>
      <c r="C16" t="s">
        <v>282</v>
      </c>
      <c r="D16">
        <v>7</v>
      </c>
      <c r="E16">
        <v>15</v>
      </c>
    </row>
    <row r="17" spans="1:5">
      <c r="A17" t="s">
        <v>284</v>
      </c>
      <c r="B17" t="s">
        <v>285</v>
      </c>
      <c r="C17" t="s">
        <v>284</v>
      </c>
      <c r="D17">
        <v>6</v>
      </c>
      <c r="E17">
        <v>16</v>
      </c>
    </row>
    <row r="18" spans="1:5">
      <c r="A18" t="s">
        <v>286</v>
      </c>
      <c r="B18" t="s">
        <v>287</v>
      </c>
      <c r="C18" t="s">
        <v>286</v>
      </c>
      <c r="D18">
        <v>5</v>
      </c>
      <c r="E18">
        <v>17</v>
      </c>
    </row>
    <row r="19" spans="1:5">
      <c r="A19" t="s">
        <v>288</v>
      </c>
      <c r="B19" t="s">
        <v>289</v>
      </c>
      <c r="C19" t="s">
        <v>288</v>
      </c>
      <c r="D19">
        <v>4</v>
      </c>
      <c r="E19">
        <v>17</v>
      </c>
    </row>
    <row r="20" spans="1:5">
      <c r="A20" t="s">
        <v>290</v>
      </c>
      <c r="B20" t="s">
        <v>291</v>
      </c>
      <c r="C20" t="s">
        <v>290</v>
      </c>
      <c r="D20">
        <v>3</v>
      </c>
      <c r="E20">
        <v>17</v>
      </c>
    </row>
    <row r="21" spans="1:5">
      <c r="A21" t="s">
        <v>292</v>
      </c>
      <c r="B21" t="s">
        <v>293</v>
      </c>
      <c r="C21" t="s">
        <v>292</v>
      </c>
      <c r="D21">
        <v>2</v>
      </c>
      <c r="E21">
        <v>17</v>
      </c>
    </row>
    <row r="22" spans="1:5">
      <c r="C22" t="s">
        <v>294</v>
      </c>
      <c r="D22">
        <v>2</v>
      </c>
      <c r="E22">
        <v>17</v>
      </c>
    </row>
    <row r="23" spans="1:5">
      <c r="A23" t="s">
        <v>295</v>
      </c>
      <c r="B23" t="s">
        <v>294</v>
      </c>
      <c r="C23" t="s">
        <v>296</v>
      </c>
      <c r="D23">
        <v>1</v>
      </c>
    </row>
    <row r="24" spans="1:5">
      <c r="A24" t="s">
        <v>297</v>
      </c>
      <c r="C24" t="s">
        <v>298</v>
      </c>
      <c r="D24">
        <v>1</v>
      </c>
    </row>
    <row r="25" spans="1:5">
      <c r="C25" t="s">
        <v>297</v>
      </c>
      <c r="D2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E1" sqref="E1"/>
    </sheetView>
  </sheetViews>
  <sheetFormatPr defaultRowHeight="15"/>
  <sheetData>
    <row r="1" spans="1:4" ht="30" customHeight="1">
      <c r="A1" s="33" t="s">
        <v>262</v>
      </c>
      <c r="B1" s="34" t="s">
        <v>265</v>
      </c>
      <c r="C1" s="33" t="s">
        <v>299</v>
      </c>
      <c r="D1" s="33" t="s">
        <v>300</v>
      </c>
    </row>
    <row r="2" spans="1:4">
      <c r="A2" t="s">
        <v>268</v>
      </c>
      <c r="B2">
        <v>1</v>
      </c>
      <c r="C2">
        <v>2E-3</v>
      </c>
      <c r="D2">
        <v>2022</v>
      </c>
    </row>
    <row r="3" spans="1:4">
      <c r="A3" t="s">
        <v>270</v>
      </c>
      <c r="B3">
        <v>2</v>
      </c>
      <c r="C3">
        <v>2.3199999999999998E-2</v>
      </c>
      <c r="D3">
        <v>2022</v>
      </c>
    </row>
    <row r="4" spans="1:4">
      <c r="A4" t="s">
        <v>271</v>
      </c>
      <c r="B4">
        <v>3</v>
      </c>
      <c r="C4">
        <v>5.1799999999999999E-2</v>
      </c>
      <c r="D4">
        <v>2022</v>
      </c>
    </row>
    <row r="5" spans="1:4">
      <c r="A5" t="s">
        <v>250</v>
      </c>
      <c r="B5">
        <v>4</v>
      </c>
      <c r="C5">
        <v>0.11119999999999999</v>
      </c>
      <c r="D5">
        <v>2022</v>
      </c>
    </row>
    <row r="6" spans="1:4">
      <c r="A6" t="s">
        <v>251</v>
      </c>
      <c r="B6">
        <v>5</v>
      </c>
      <c r="C6">
        <v>0.20799999999999999</v>
      </c>
      <c r="D6">
        <v>2022</v>
      </c>
    </row>
    <row r="7" spans="1:4">
      <c r="A7" t="s">
        <v>248</v>
      </c>
      <c r="B7">
        <v>6</v>
      </c>
      <c r="C7">
        <v>0.37959999999999999</v>
      </c>
      <c r="D7">
        <v>2022</v>
      </c>
    </row>
    <row r="8" spans="1:4">
      <c r="A8" t="s">
        <v>253</v>
      </c>
      <c r="B8">
        <v>7</v>
      </c>
      <c r="C8">
        <v>0.59399999999999997</v>
      </c>
      <c r="D8">
        <v>2022</v>
      </c>
    </row>
    <row r="9" spans="1:4">
      <c r="A9" t="s">
        <v>272</v>
      </c>
      <c r="B9">
        <v>8</v>
      </c>
      <c r="C9">
        <v>0.91300000000000003</v>
      </c>
      <c r="D9">
        <v>2022</v>
      </c>
    </row>
    <row r="10" spans="1:4">
      <c r="A10" t="s">
        <v>273</v>
      </c>
      <c r="B10">
        <v>9</v>
      </c>
      <c r="C10">
        <v>1.32</v>
      </c>
      <c r="D10">
        <v>2022</v>
      </c>
    </row>
    <row r="11" spans="1:4">
      <c r="A11" t="s">
        <v>275</v>
      </c>
      <c r="B11">
        <v>10</v>
      </c>
      <c r="C11">
        <v>2.6179999999999999</v>
      </c>
      <c r="D11">
        <v>2022</v>
      </c>
    </row>
    <row r="12" spans="1:4">
      <c r="A12" t="s">
        <v>276</v>
      </c>
      <c r="B12">
        <v>11</v>
      </c>
      <c r="C12">
        <v>4.62</v>
      </c>
      <c r="D12">
        <v>2022</v>
      </c>
    </row>
    <row r="13" spans="1:4">
      <c r="A13" t="s">
        <v>278</v>
      </c>
      <c r="B13">
        <v>12</v>
      </c>
      <c r="C13">
        <v>7.48</v>
      </c>
      <c r="D13">
        <v>2022</v>
      </c>
    </row>
    <row r="14" spans="1:4">
      <c r="A14" t="s">
        <v>280</v>
      </c>
      <c r="B14">
        <v>13</v>
      </c>
      <c r="C14">
        <v>10.769</v>
      </c>
      <c r="D14">
        <v>2022</v>
      </c>
    </row>
    <row r="15" spans="1:4">
      <c r="A15" t="s">
        <v>281</v>
      </c>
      <c r="B15">
        <v>14</v>
      </c>
      <c r="C15">
        <v>15.234999999999999</v>
      </c>
      <c r="D15">
        <v>2022</v>
      </c>
    </row>
    <row r="16" spans="1:4">
      <c r="A16" t="s">
        <v>283</v>
      </c>
      <c r="B16">
        <v>15</v>
      </c>
      <c r="C16">
        <v>19.942</v>
      </c>
      <c r="D16">
        <v>2022</v>
      </c>
    </row>
    <row r="17" spans="1:4">
      <c r="A17" t="s">
        <v>285</v>
      </c>
      <c r="B17">
        <v>16</v>
      </c>
      <c r="C17">
        <v>26.443999999999999</v>
      </c>
      <c r="D17">
        <v>2022</v>
      </c>
    </row>
    <row r="18" spans="1:4">
      <c r="A18" t="s">
        <v>287</v>
      </c>
      <c r="B18">
        <v>17</v>
      </c>
      <c r="C18">
        <v>35.726799999999997</v>
      </c>
      <c r="D18">
        <v>2022</v>
      </c>
    </row>
    <row r="19" spans="1:4">
      <c r="A19" t="s">
        <v>289</v>
      </c>
      <c r="B19">
        <v>17</v>
      </c>
      <c r="C19">
        <v>48.268000000000001</v>
      </c>
      <c r="D19">
        <v>2022</v>
      </c>
    </row>
    <row r="20" spans="1:4">
      <c r="A20" t="s">
        <v>291</v>
      </c>
      <c r="B20">
        <v>17</v>
      </c>
      <c r="C20">
        <v>72.866200000000006</v>
      </c>
      <c r="D20">
        <v>2022</v>
      </c>
    </row>
    <row r="21" spans="1:4">
      <c r="A21" t="s">
        <v>293</v>
      </c>
      <c r="B21">
        <v>17</v>
      </c>
      <c r="C21">
        <v>100</v>
      </c>
      <c r="D21">
        <v>2022</v>
      </c>
    </row>
    <row r="22" spans="1:4">
      <c r="A22" t="s">
        <v>294</v>
      </c>
      <c r="C22">
        <v>100</v>
      </c>
      <c r="D22">
        <v>2022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P1" workbookViewId="0">
      <selection activeCell="P1" sqref="P1:Y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s="2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101597477</v>
      </c>
      <c r="F2" s="6">
        <f t="shared" ref="F2:F33" si="1">M2+O2</f>
        <v>216891.64184</v>
      </c>
      <c r="G2" s="7">
        <f t="shared" ref="G2:G33" si="2">F2/E2</f>
        <v>2.1348132674593877E-3</v>
      </c>
      <c r="H2" s="5">
        <v>2</v>
      </c>
      <c r="I2" s="5">
        <v>1</v>
      </c>
      <c r="J2" s="5">
        <v>48</v>
      </c>
      <c r="K2" s="12">
        <f>E2/60</f>
        <v>1693291.2833333334</v>
      </c>
      <c r="L2" s="4">
        <v>12383506</v>
      </c>
      <c r="M2" s="4">
        <v>117131.65424</v>
      </c>
      <c r="N2" s="4">
        <v>89213971</v>
      </c>
      <c r="O2" s="4">
        <v>99759.987599999993</v>
      </c>
      <c r="P2" s="2">
        <v>12906164</v>
      </c>
      <c r="S2" s="2">
        <v>89184038</v>
      </c>
      <c r="T2" s="2">
        <f t="shared" ref="T2:T33" si="3">SUM(P2:S2)</f>
        <v>102090202</v>
      </c>
      <c r="U2" s="9">
        <f t="shared" ref="U2:U33" si="4">P2*50%</f>
        <v>6453082</v>
      </c>
      <c r="V2" s="9">
        <f t="shared" ref="V2:V33" si="5">Q3</f>
        <v>98881430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105334512</v>
      </c>
      <c r="Z2" s="10">
        <f t="shared" ref="Z2:Z33" si="9">Y2/E2</f>
        <v>1.0367827539654355</v>
      </c>
      <c r="AA2" s="4">
        <f t="shared" ref="AA2:AA33" si="10">IF(E2*$AA$1-F2&gt;0,E2*$AA$1-F2,0)</f>
        <v>6894931.7481600009</v>
      </c>
      <c r="AB2" s="4">
        <f t="shared" ref="AB2:AB33" si="11">IF(E2*$AB$1-F2&gt;0,E2*$AB$1-F2,0)</f>
        <v>20102603.758160003</v>
      </c>
      <c r="AC2" s="4">
        <f t="shared" ref="AC2:AC33" si="12">IF(E2*$AC$1-F2&gt;0,E2*$AC$1-F2,0)</f>
        <v>50581846.858159997</v>
      </c>
      <c r="AD2" s="4">
        <f t="shared" ref="AD2:AD33" si="13">IF(E2*$AD$1-F2&gt;0,E2*$AD$1-F2,0)</f>
        <v>101380585.35816</v>
      </c>
    </row>
    <row r="3" spans="1:30">
      <c r="A3" s="22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120018199</v>
      </c>
      <c r="F3" s="6">
        <f t="shared" si="1"/>
        <v>6053540.8500000006</v>
      </c>
      <c r="G3" s="7">
        <f t="shared" si="2"/>
        <v>5.0438524327464707E-2</v>
      </c>
      <c r="H3" s="5">
        <v>3</v>
      </c>
      <c r="I3" s="5">
        <v>6</v>
      </c>
      <c r="J3" s="5">
        <v>83</v>
      </c>
      <c r="K3" s="12">
        <f>E3/60</f>
        <v>2000303.3166666667</v>
      </c>
      <c r="L3" s="4">
        <v>98935377</v>
      </c>
      <c r="M3" s="4">
        <v>5011183.6000000006</v>
      </c>
      <c r="N3" s="4">
        <v>21082822</v>
      </c>
      <c r="O3" s="4">
        <v>1042357.25</v>
      </c>
      <c r="P3" s="2">
        <v>24841134</v>
      </c>
      <c r="Q3" s="13">
        <v>98881430</v>
      </c>
      <c r="T3" s="2">
        <f t="shared" si="3"/>
        <v>123722564</v>
      </c>
      <c r="U3" s="9">
        <f t="shared" si="4"/>
        <v>12420567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12420567</v>
      </c>
      <c r="Z3" s="10">
        <f t="shared" si="9"/>
        <v>0.10348903002618795</v>
      </c>
      <c r="AA3" s="4">
        <f t="shared" si="10"/>
        <v>2347733.080000001</v>
      </c>
      <c r="AB3" s="4">
        <f t="shared" si="11"/>
        <v>17950098.949999999</v>
      </c>
      <c r="AC3" s="4">
        <f t="shared" si="12"/>
        <v>53955558.649999999</v>
      </c>
      <c r="AD3" s="4">
        <f t="shared" si="13"/>
        <v>113964658.15000001</v>
      </c>
    </row>
    <row r="4" spans="1:30">
      <c r="A4" s="22" t="s">
        <v>114</v>
      </c>
      <c r="B4" s="15" t="s">
        <v>36</v>
      </c>
      <c r="C4" s="8">
        <f t="shared" si="14"/>
        <v>3</v>
      </c>
      <c r="E4" s="6">
        <f t="shared" si="0"/>
        <v>113537825</v>
      </c>
      <c r="F4" s="6">
        <f t="shared" si="1"/>
        <v>28374695.200000003</v>
      </c>
      <c r="G4" s="7">
        <f t="shared" si="2"/>
        <v>0.24991402821042241</v>
      </c>
      <c r="H4" s="5" t="s">
        <v>115</v>
      </c>
      <c r="I4" s="5">
        <v>16</v>
      </c>
      <c r="J4" s="5">
        <v>112</v>
      </c>
      <c r="K4" s="12">
        <f>E4/60</f>
        <v>1892297.0833333333</v>
      </c>
      <c r="L4" s="4">
        <v>23493653</v>
      </c>
      <c r="M4" s="4">
        <v>13879998.24</v>
      </c>
      <c r="N4" s="4">
        <v>90044172</v>
      </c>
      <c r="O4" s="4">
        <v>14494696.960000001</v>
      </c>
      <c r="Q4" s="2"/>
      <c r="S4" s="2">
        <v>90201186</v>
      </c>
      <c r="T4" s="2">
        <f t="shared" si="3"/>
        <v>90201186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28394217.299999997</v>
      </c>
      <c r="AD4" s="4">
        <f t="shared" si="13"/>
        <v>85163129.799999997</v>
      </c>
    </row>
    <row r="5" spans="1:30">
      <c r="A5" s="22" t="s">
        <v>114</v>
      </c>
      <c r="B5" s="15" t="s">
        <v>37</v>
      </c>
      <c r="C5" s="8">
        <f t="shared" si="14"/>
        <v>4</v>
      </c>
      <c r="E5" s="6">
        <f t="shared" si="0"/>
        <v>99023185</v>
      </c>
      <c r="F5" s="6">
        <f t="shared" si="1"/>
        <v>44492978.75</v>
      </c>
      <c r="G5" s="7">
        <f t="shared" si="2"/>
        <v>0.44931880094545534</v>
      </c>
      <c r="H5" s="5">
        <v>1</v>
      </c>
      <c r="I5" s="5">
        <v>10</v>
      </c>
      <c r="J5" s="5">
        <v>132</v>
      </c>
      <c r="K5" s="12">
        <v>0</v>
      </c>
      <c r="L5" s="4">
        <v>87762332</v>
      </c>
      <c r="M5" s="4">
        <v>39508880.450000003</v>
      </c>
      <c r="N5" s="4">
        <v>11260853</v>
      </c>
      <c r="O5" s="4">
        <v>4984098.3</v>
      </c>
      <c r="P5" s="2">
        <v>98873898</v>
      </c>
      <c r="R5" s="2">
        <v>23391621</v>
      </c>
      <c r="T5" s="2">
        <f t="shared" si="3"/>
        <v>122265519</v>
      </c>
      <c r="U5" s="9">
        <f t="shared" si="4"/>
        <v>49436949</v>
      </c>
      <c r="V5" s="9">
        <f t="shared" si="5"/>
        <v>0</v>
      </c>
      <c r="W5" s="9">
        <f t="shared" si="6"/>
        <v>23391621</v>
      </c>
      <c r="X5" s="9">
        <f t="shared" si="7"/>
        <v>0</v>
      </c>
      <c r="Y5" s="9">
        <f t="shared" si="8"/>
        <v>72828570</v>
      </c>
      <c r="Z5" s="10">
        <f t="shared" si="9"/>
        <v>0.73546988010939052</v>
      </c>
      <c r="AA5" s="4">
        <f t="shared" si="10"/>
        <v>0</v>
      </c>
      <c r="AB5" s="4">
        <f t="shared" si="11"/>
        <v>0</v>
      </c>
      <c r="AC5" s="4">
        <f t="shared" si="12"/>
        <v>5018613.75</v>
      </c>
      <c r="AD5" s="4">
        <f t="shared" si="13"/>
        <v>54530206.25</v>
      </c>
    </row>
    <row r="6" spans="1:30">
      <c r="A6" s="22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47258531</v>
      </c>
      <c r="F6" s="6">
        <f t="shared" si="1"/>
        <v>47062524</v>
      </c>
      <c r="G6" s="7">
        <f t="shared" si="2"/>
        <v>0.99585245254449406</v>
      </c>
      <c r="H6" s="5" t="s">
        <v>116</v>
      </c>
      <c r="I6" s="5">
        <v>14</v>
      </c>
      <c r="J6" s="5">
        <v>209</v>
      </c>
      <c r="K6" s="12">
        <v>0</v>
      </c>
      <c r="L6" s="4">
        <v>34607746</v>
      </c>
      <c r="M6" s="4">
        <v>34692534</v>
      </c>
      <c r="N6" s="4">
        <v>12650785</v>
      </c>
      <c r="O6" s="4">
        <v>12369990</v>
      </c>
      <c r="R6" s="2">
        <v>76693204</v>
      </c>
      <c r="S6" s="2">
        <v>12405764</v>
      </c>
      <c r="T6" s="2">
        <f t="shared" si="3"/>
        <v>89098968</v>
      </c>
      <c r="U6" s="9">
        <f t="shared" si="4"/>
        <v>0</v>
      </c>
      <c r="V6" s="9">
        <f t="shared" si="5"/>
        <v>87793522</v>
      </c>
      <c r="W6" s="9">
        <f t="shared" si="6"/>
        <v>76693204</v>
      </c>
      <c r="X6" s="9">
        <f t="shared" si="7"/>
        <v>0</v>
      </c>
      <c r="Y6" s="9">
        <f t="shared" si="8"/>
        <v>164486726</v>
      </c>
      <c r="Z6" s="10">
        <f t="shared" si="9"/>
        <v>3.4805721320453231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196007</v>
      </c>
    </row>
    <row r="7" spans="1:30">
      <c r="A7" s="22" t="s">
        <v>114</v>
      </c>
      <c r="B7" s="15" t="s">
        <v>41</v>
      </c>
      <c r="C7" s="8">
        <f t="shared" si="14"/>
        <v>6</v>
      </c>
      <c r="E7" s="6">
        <f t="shared" si="0"/>
        <v>175599245</v>
      </c>
      <c r="F7" s="6">
        <f t="shared" si="1"/>
        <v>40840.691359999997</v>
      </c>
      <c r="G7" s="7">
        <f t="shared" si="2"/>
        <v>2.3257896900410931E-4</v>
      </c>
      <c r="H7" s="5" t="s">
        <v>115</v>
      </c>
      <c r="I7" s="5">
        <v>8</v>
      </c>
      <c r="J7" s="5">
        <v>33</v>
      </c>
      <c r="K7" s="12">
        <f>E7/60</f>
        <v>2926654.0833333335</v>
      </c>
      <c r="L7" s="4">
        <v>76745636</v>
      </c>
      <c r="M7" s="4">
        <v>17698.4568</v>
      </c>
      <c r="N7" s="4">
        <v>98853609</v>
      </c>
      <c r="O7" s="4">
        <v>23142.234560000001</v>
      </c>
      <c r="P7" s="2">
        <v>56700600</v>
      </c>
      <c r="Q7" s="13">
        <v>87793522</v>
      </c>
      <c r="T7" s="2">
        <f t="shared" si="3"/>
        <v>144494122</v>
      </c>
      <c r="U7" s="9">
        <f t="shared" si="4"/>
        <v>28350300</v>
      </c>
      <c r="V7" s="9">
        <f t="shared" si="5"/>
        <v>23503965</v>
      </c>
      <c r="W7" s="9">
        <f t="shared" si="6"/>
        <v>0</v>
      </c>
      <c r="X7" s="9">
        <f t="shared" si="7"/>
        <v>0</v>
      </c>
      <c r="Y7" s="9">
        <f t="shared" si="8"/>
        <v>51854265</v>
      </c>
      <c r="Z7" s="10">
        <f t="shared" si="9"/>
        <v>0.29529890632502437</v>
      </c>
      <c r="AA7" s="4">
        <f t="shared" si="10"/>
        <v>12251106.45864</v>
      </c>
      <c r="AB7" s="4">
        <f t="shared" si="11"/>
        <v>35079008.308640003</v>
      </c>
      <c r="AC7" s="4">
        <f t="shared" si="12"/>
        <v>87758781.808640003</v>
      </c>
      <c r="AD7" s="4">
        <f t="shared" si="13"/>
        <v>175558404.30864</v>
      </c>
    </row>
    <row r="8" spans="1:30">
      <c r="A8" s="22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69346379</v>
      </c>
      <c r="F8" s="6">
        <f t="shared" si="1"/>
        <v>3631645.5</v>
      </c>
      <c r="G8" s="7">
        <f t="shared" si="2"/>
        <v>5.2369648601262947E-2</v>
      </c>
      <c r="H8" s="5">
        <v>3</v>
      </c>
      <c r="I8" s="5">
        <v>10</v>
      </c>
      <c r="J8" s="5">
        <v>67</v>
      </c>
      <c r="K8" s="12">
        <v>0</v>
      </c>
      <c r="L8" s="4">
        <v>45820255</v>
      </c>
      <c r="M8" s="4">
        <v>2377509.0499999998</v>
      </c>
      <c r="N8" s="4">
        <v>23526124</v>
      </c>
      <c r="O8" s="4">
        <v>1254136.45</v>
      </c>
      <c r="P8" s="2">
        <v>54447525</v>
      </c>
      <c r="Q8" s="2">
        <v>23503965</v>
      </c>
      <c r="T8" s="2">
        <f t="shared" si="3"/>
        <v>77951490</v>
      </c>
      <c r="U8" s="9">
        <f t="shared" si="4"/>
        <v>27223762.5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27223762.5</v>
      </c>
      <c r="Z8" s="10">
        <f t="shared" si="9"/>
        <v>0.39257655399714525</v>
      </c>
      <c r="AA8" s="4">
        <f t="shared" si="10"/>
        <v>1222601.0300000003</v>
      </c>
      <c r="AB8" s="4">
        <f t="shared" si="11"/>
        <v>10237630.300000001</v>
      </c>
      <c r="AC8" s="4">
        <f t="shared" si="12"/>
        <v>31041544</v>
      </c>
      <c r="AD8" s="4">
        <f t="shared" si="13"/>
        <v>65714733.5</v>
      </c>
    </row>
    <row r="9" spans="1:30">
      <c r="A9" s="22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153170455</v>
      </c>
      <c r="F9" s="6">
        <f t="shared" si="1"/>
        <v>24718189.799999997</v>
      </c>
      <c r="G9" s="7">
        <f t="shared" si="2"/>
        <v>0.16137700837932484</v>
      </c>
      <c r="H9" s="5">
        <v>1</v>
      </c>
      <c r="I9" s="5">
        <v>13</v>
      </c>
      <c r="J9" s="5">
        <v>127</v>
      </c>
      <c r="K9" s="12">
        <f>E9/60</f>
        <v>2552840.9166666665</v>
      </c>
      <c r="L9" s="4">
        <v>65592306</v>
      </c>
      <c r="M9" s="4">
        <v>10587919.439999999</v>
      </c>
      <c r="N9" s="4">
        <v>87578149</v>
      </c>
      <c r="O9" s="4">
        <v>14130270.359999999</v>
      </c>
      <c r="Q9" s="2"/>
      <c r="R9" s="2">
        <v>67834020</v>
      </c>
      <c r="T9" s="2">
        <f t="shared" si="3"/>
        <v>67834020</v>
      </c>
      <c r="U9" s="9">
        <f t="shared" si="4"/>
        <v>0</v>
      </c>
      <c r="V9" s="9">
        <f t="shared" si="5"/>
        <v>76617655</v>
      </c>
      <c r="W9" s="9">
        <f t="shared" si="6"/>
        <v>67834020</v>
      </c>
      <c r="X9" s="9">
        <f t="shared" si="7"/>
        <v>0</v>
      </c>
      <c r="Y9" s="9">
        <f t="shared" si="8"/>
        <v>144451675</v>
      </c>
      <c r="Z9" s="10">
        <f t="shared" si="9"/>
        <v>0.94307792583106187</v>
      </c>
      <c r="AA9" s="4">
        <f t="shared" si="10"/>
        <v>0</v>
      </c>
      <c r="AB9" s="4">
        <f t="shared" si="11"/>
        <v>5915901.200000003</v>
      </c>
      <c r="AC9" s="4">
        <f t="shared" si="12"/>
        <v>51867037.700000003</v>
      </c>
      <c r="AD9" s="4">
        <f t="shared" si="13"/>
        <v>128452265.2</v>
      </c>
    </row>
    <row r="10" spans="1:30">
      <c r="A10" s="22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91421395</v>
      </c>
      <c r="F10" s="6">
        <f t="shared" si="1"/>
        <v>41223858.899999999</v>
      </c>
      <c r="G10" s="7">
        <f t="shared" si="2"/>
        <v>0.45092135052194293</v>
      </c>
      <c r="H10" s="5" t="s">
        <v>116</v>
      </c>
      <c r="I10" s="5">
        <v>9</v>
      </c>
      <c r="J10" s="5">
        <v>146</v>
      </c>
      <c r="K10" s="12">
        <v>0</v>
      </c>
      <c r="L10" s="4">
        <v>56901640</v>
      </c>
      <c r="M10" s="4">
        <v>25577777.399999999</v>
      </c>
      <c r="N10" s="4">
        <v>34519755</v>
      </c>
      <c r="O10" s="4">
        <v>15646081.5</v>
      </c>
      <c r="P10" s="2">
        <v>32003997</v>
      </c>
      <c r="Q10" s="13">
        <v>76617655</v>
      </c>
      <c r="S10" s="2">
        <v>34729282</v>
      </c>
      <c r="T10" s="2">
        <f t="shared" si="3"/>
        <v>143350934</v>
      </c>
      <c r="U10" s="9">
        <f t="shared" si="4"/>
        <v>16001998.5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16001998.5</v>
      </c>
      <c r="Z10" s="10">
        <f t="shared" si="9"/>
        <v>0.17503559752068976</v>
      </c>
      <c r="AA10" s="4">
        <f t="shared" si="10"/>
        <v>0</v>
      </c>
      <c r="AB10" s="4">
        <f t="shared" si="11"/>
        <v>0</v>
      </c>
      <c r="AC10" s="4">
        <f t="shared" si="12"/>
        <v>4486838.6000000015</v>
      </c>
      <c r="AD10" s="4">
        <f t="shared" si="13"/>
        <v>50197536.100000001</v>
      </c>
    </row>
    <row r="11" spans="1:30">
      <c r="A11" s="22" t="s">
        <v>114</v>
      </c>
      <c r="B11" s="15" t="s">
        <v>47</v>
      </c>
      <c r="C11" s="8">
        <f t="shared" si="14"/>
        <v>10</v>
      </c>
      <c r="E11" s="6">
        <f t="shared" si="0"/>
        <v>131103932</v>
      </c>
      <c r="F11" s="6">
        <f t="shared" si="1"/>
        <v>130950675</v>
      </c>
      <c r="G11" s="7">
        <f t="shared" si="2"/>
        <v>0.99883102666974166</v>
      </c>
      <c r="H11" s="5">
        <v>3</v>
      </c>
      <c r="I11" s="5">
        <v>9</v>
      </c>
      <c r="J11" s="5">
        <v>215</v>
      </c>
      <c r="K11" s="12">
        <v>0</v>
      </c>
      <c r="L11" s="4">
        <v>54410162</v>
      </c>
      <c r="M11" s="4">
        <v>54360900</v>
      </c>
      <c r="N11" s="4">
        <v>76693770</v>
      </c>
      <c r="O11" s="4">
        <v>76589775</v>
      </c>
      <c r="P11" s="2">
        <v>20960369</v>
      </c>
      <c r="Q11" s="2"/>
      <c r="R11" s="2">
        <v>90238719</v>
      </c>
      <c r="S11" s="2">
        <v>76621613</v>
      </c>
      <c r="T11" s="2">
        <f t="shared" si="3"/>
        <v>187820701</v>
      </c>
      <c r="U11" s="9">
        <f t="shared" si="4"/>
        <v>10480184.5</v>
      </c>
      <c r="V11" s="9">
        <f t="shared" si="5"/>
        <v>0</v>
      </c>
      <c r="W11" s="9">
        <f t="shared" si="6"/>
        <v>90238719</v>
      </c>
      <c r="X11" s="9">
        <f t="shared" si="7"/>
        <v>0</v>
      </c>
      <c r="Y11" s="9">
        <f t="shared" si="8"/>
        <v>100718903.5</v>
      </c>
      <c r="Z11" s="10">
        <f t="shared" si="9"/>
        <v>0.7682370922330537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153257</v>
      </c>
    </row>
    <row r="12" spans="1:30">
      <c r="A12" s="22" t="s">
        <v>114</v>
      </c>
      <c r="B12" s="15" t="s">
        <v>48</v>
      </c>
      <c r="C12" s="8">
        <f t="shared" si="14"/>
        <v>11</v>
      </c>
      <c r="E12" s="6">
        <f t="shared" si="0"/>
        <v>113926375</v>
      </c>
      <c r="F12" s="6">
        <f t="shared" si="1"/>
        <v>74745.521919999999</v>
      </c>
      <c r="G12" s="7">
        <f t="shared" si="2"/>
        <v>6.5608619531693163E-4</v>
      </c>
      <c r="H12" s="5" t="s">
        <v>115</v>
      </c>
      <c r="I12" s="5">
        <v>5</v>
      </c>
      <c r="J12" s="5">
        <v>57</v>
      </c>
      <c r="K12" s="12">
        <f>E12/60</f>
        <v>1898772.9166666667</v>
      </c>
      <c r="L12" s="4">
        <v>68097243</v>
      </c>
      <c r="M12" s="4">
        <v>71256.209839999996</v>
      </c>
      <c r="N12" s="4">
        <v>45829132</v>
      </c>
      <c r="O12" s="4">
        <v>3489.3120800000002</v>
      </c>
      <c r="R12" s="2">
        <v>98804788</v>
      </c>
      <c r="S12" s="2">
        <v>45635525</v>
      </c>
      <c r="T12" s="2">
        <f t="shared" si="3"/>
        <v>144440313</v>
      </c>
      <c r="U12" s="9">
        <f t="shared" si="4"/>
        <v>0</v>
      </c>
      <c r="V12" s="9">
        <f t="shared" si="5"/>
        <v>65453559</v>
      </c>
      <c r="W12" s="9">
        <f t="shared" si="6"/>
        <v>98804788</v>
      </c>
      <c r="X12" s="9">
        <f t="shared" si="7"/>
        <v>0</v>
      </c>
      <c r="Y12" s="9">
        <f t="shared" si="8"/>
        <v>164258347</v>
      </c>
      <c r="Z12" s="10">
        <f t="shared" si="9"/>
        <v>1.4417938515115574</v>
      </c>
      <c r="AA12" s="4">
        <f t="shared" si="10"/>
        <v>7900100.7280800007</v>
      </c>
      <c r="AB12" s="4">
        <f t="shared" si="11"/>
        <v>22710529.478080001</v>
      </c>
      <c r="AC12" s="4">
        <f t="shared" si="12"/>
        <v>56888441.978079997</v>
      </c>
      <c r="AD12" s="4">
        <f t="shared" si="13"/>
        <v>113851629.47808</v>
      </c>
    </row>
    <row r="13" spans="1:30">
      <c r="A13" s="22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108873460</v>
      </c>
      <c r="F13" s="6">
        <f t="shared" si="1"/>
        <v>5511551.8000000007</v>
      </c>
      <c r="G13" s="7">
        <f t="shared" si="2"/>
        <v>5.0623465075878005E-2</v>
      </c>
      <c r="H13" s="5">
        <v>3</v>
      </c>
      <c r="I13" s="5">
        <v>8</v>
      </c>
      <c r="J13" s="5">
        <v>86</v>
      </c>
      <c r="K13" s="12">
        <f>E13/60</f>
        <v>1814557.6666666667</v>
      </c>
      <c r="L13" s="4">
        <v>43262695</v>
      </c>
      <c r="M13" s="4">
        <v>2234778.35</v>
      </c>
      <c r="N13" s="4">
        <v>65610765</v>
      </c>
      <c r="O13" s="4">
        <v>3276773.45</v>
      </c>
      <c r="P13" s="2">
        <v>23350463</v>
      </c>
      <c r="Q13" s="13">
        <v>65453559</v>
      </c>
      <c r="S13" s="2">
        <v>65666791</v>
      </c>
      <c r="T13" s="2">
        <f t="shared" si="3"/>
        <v>154470813</v>
      </c>
      <c r="U13" s="9">
        <f t="shared" si="4"/>
        <v>11675231.5</v>
      </c>
      <c r="V13" s="9">
        <f t="shared" si="5"/>
        <v>78851781</v>
      </c>
      <c r="W13" s="9">
        <f t="shared" si="6"/>
        <v>0</v>
      </c>
      <c r="X13" s="9">
        <f t="shared" si="7"/>
        <v>0</v>
      </c>
      <c r="Y13" s="9">
        <f t="shared" si="8"/>
        <v>90527012.5</v>
      </c>
      <c r="Z13" s="10">
        <f t="shared" si="9"/>
        <v>0.83148833976618364</v>
      </c>
      <c r="AA13" s="4">
        <f t="shared" si="10"/>
        <v>2109590.4000000004</v>
      </c>
      <c r="AB13" s="4">
        <f t="shared" si="11"/>
        <v>16263140.199999999</v>
      </c>
      <c r="AC13" s="4">
        <f t="shared" si="12"/>
        <v>48925178.200000003</v>
      </c>
      <c r="AD13" s="4">
        <f t="shared" si="13"/>
        <v>103361908.2</v>
      </c>
    </row>
    <row r="14" spans="1:30">
      <c r="A14" s="22" t="s">
        <v>114</v>
      </c>
      <c r="B14" s="15" t="s">
        <v>52</v>
      </c>
      <c r="C14" s="8">
        <f t="shared" si="14"/>
        <v>13</v>
      </c>
      <c r="E14" s="6">
        <f t="shared" si="0"/>
        <v>135585220</v>
      </c>
      <c r="F14" s="6">
        <f t="shared" si="1"/>
        <v>51825153.359999999</v>
      </c>
      <c r="G14" s="7">
        <f t="shared" si="2"/>
        <v>0.38223305873604807</v>
      </c>
      <c r="H14" s="5">
        <v>2</v>
      </c>
      <c r="I14" s="5">
        <v>13</v>
      </c>
      <c r="J14" s="5">
        <v>103</v>
      </c>
      <c r="K14" s="12">
        <f>E14/60</f>
        <v>2259753.6666666665</v>
      </c>
      <c r="L14" s="4">
        <v>78793193</v>
      </c>
      <c r="M14" s="4">
        <v>42676305.439999998</v>
      </c>
      <c r="N14" s="4">
        <v>56792027</v>
      </c>
      <c r="O14" s="4">
        <v>9148847.9199999999</v>
      </c>
      <c r="Q14" s="2">
        <v>78851781</v>
      </c>
      <c r="S14" s="2">
        <v>56899548</v>
      </c>
      <c r="T14" s="2">
        <f t="shared" si="3"/>
        <v>135751329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15967456.640000001</v>
      </c>
      <c r="AD14" s="4">
        <f t="shared" si="13"/>
        <v>83760066.640000001</v>
      </c>
    </row>
    <row r="15" spans="1:30">
      <c r="A15" s="22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86712124</v>
      </c>
      <c r="F15" s="6">
        <f t="shared" si="1"/>
        <v>39017265.299999997</v>
      </c>
      <c r="G15" s="7">
        <f t="shared" si="2"/>
        <v>0.44996320583728289</v>
      </c>
      <c r="H15" s="5" t="s">
        <v>115</v>
      </c>
      <c r="I15" s="5">
        <v>15</v>
      </c>
      <c r="J15" s="5">
        <v>157</v>
      </c>
      <c r="K15" s="12">
        <f>E15/60</f>
        <v>1445202.0666666667</v>
      </c>
      <c r="L15" s="4">
        <v>32282673</v>
      </c>
      <c r="M15" s="4">
        <v>14484175.199999999</v>
      </c>
      <c r="N15" s="4">
        <v>54429451</v>
      </c>
      <c r="O15" s="4">
        <v>24533090.100000001</v>
      </c>
      <c r="P15" s="2">
        <v>45543725</v>
      </c>
      <c r="Q15" s="2"/>
      <c r="S15" s="2">
        <v>54245914</v>
      </c>
      <c r="T15" s="2">
        <f t="shared" si="3"/>
        <v>99789639</v>
      </c>
      <c r="U15" s="9">
        <f t="shared" si="4"/>
        <v>22771862.5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22771862.5</v>
      </c>
      <c r="Z15" s="10">
        <f t="shared" si="9"/>
        <v>0.2626145162814833</v>
      </c>
      <c r="AA15" s="4">
        <f t="shared" si="10"/>
        <v>0</v>
      </c>
      <c r="AB15" s="4">
        <f t="shared" si="11"/>
        <v>0</v>
      </c>
      <c r="AC15" s="4">
        <f t="shared" si="12"/>
        <v>4338796.700000003</v>
      </c>
      <c r="AD15" s="4">
        <f t="shared" si="13"/>
        <v>47694858.700000003</v>
      </c>
    </row>
    <row r="16" spans="1:30">
      <c r="A16" s="22" t="s">
        <v>114</v>
      </c>
      <c r="B16" s="15" t="s">
        <v>54</v>
      </c>
      <c r="C16" s="8">
        <f t="shared" si="14"/>
        <v>15</v>
      </c>
      <c r="E16" s="6">
        <f t="shared" si="0"/>
        <v>157263189</v>
      </c>
      <c r="F16" s="6">
        <f t="shared" si="1"/>
        <v>156991990</v>
      </c>
      <c r="G16" s="7">
        <f t="shared" si="2"/>
        <v>0.99827550870788972</v>
      </c>
      <c r="H16" s="5" t="s">
        <v>116</v>
      </c>
      <c r="I16" s="5">
        <v>14</v>
      </c>
      <c r="J16" s="5">
        <v>204</v>
      </c>
      <c r="K16" s="12">
        <v>0</v>
      </c>
      <c r="L16" s="4">
        <v>89313162</v>
      </c>
      <c r="M16" s="4">
        <v>89016362</v>
      </c>
      <c r="N16" s="4">
        <v>67950027</v>
      </c>
      <c r="O16" s="4">
        <v>67975628</v>
      </c>
      <c r="R16" s="2">
        <v>12215416</v>
      </c>
      <c r="S16" s="2">
        <v>68013219</v>
      </c>
      <c r="T16" s="2">
        <f t="shared" si="3"/>
        <v>80228635</v>
      </c>
      <c r="U16" s="9">
        <f t="shared" si="4"/>
        <v>0</v>
      </c>
      <c r="V16" s="9">
        <f t="shared" si="5"/>
        <v>0</v>
      </c>
      <c r="W16" s="9">
        <f t="shared" si="6"/>
        <v>12215416</v>
      </c>
      <c r="X16" s="9">
        <f t="shared" si="7"/>
        <v>0</v>
      </c>
      <c r="Y16" s="9">
        <f t="shared" si="8"/>
        <v>12215416</v>
      </c>
      <c r="Z16" s="10">
        <f t="shared" si="9"/>
        <v>7.7674985975262151E-2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271199</v>
      </c>
    </row>
    <row r="17" spans="1:30">
      <c r="A17" s="22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64396539</v>
      </c>
      <c r="F17" s="6">
        <f t="shared" si="1"/>
        <v>46496.780160000002</v>
      </c>
      <c r="G17" s="7">
        <f t="shared" si="2"/>
        <v>7.2203849588873094E-4</v>
      </c>
      <c r="H17" s="5">
        <v>3</v>
      </c>
      <c r="I17" s="5">
        <v>10</v>
      </c>
      <c r="J17" s="5">
        <v>55</v>
      </c>
      <c r="K17" s="12">
        <f>E17/60</f>
        <v>1073275.6499999999</v>
      </c>
      <c r="L17" s="4">
        <v>21112611</v>
      </c>
      <c r="M17" s="4">
        <v>6442.9012000000002</v>
      </c>
      <c r="N17" s="4">
        <v>43283928</v>
      </c>
      <c r="O17" s="4">
        <v>40053.878960000002</v>
      </c>
      <c r="P17" s="2">
        <v>12429369</v>
      </c>
      <c r="S17" s="2">
        <v>43316877</v>
      </c>
      <c r="T17" s="2">
        <f t="shared" si="3"/>
        <v>55746246</v>
      </c>
      <c r="U17" s="9">
        <f t="shared" si="4"/>
        <v>6214684.5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6214684.5</v>
      </c>
      <c r="Z17" s="10">
        <f t="shared" si="9"/>
        <v>9.6506498586826223E-2</v>
      </c>
      <c r="AA17" s="4">
        <f t="shared" si="10"/>
        <v>4461260.9498400008</v>
      </c>
      <c r="AB17" s="4">
        <f t="shared" si="11"/>
        <v>12832811.01984</v>
      </c>
      <c r="AC17" s="4">
        <f t="shared" si="12"/>
        <v>32151772.719840001</v>
      </c>
      <c r="AD17" s="4">
        <f t="shared" si="13"/>
        <v>64350042.219839998</v>
      </c>
    </row>
    <row r="18" spans="1:30">
      <c r="A18" s="22" t="s">
        <v>114</v>
      </c>
      <c r="B18" s="15" t="s">
        <v>56</v>
      </c>
      <c r="C18" s="8">
        <f t="shared" si="14"/>
        <v>17</v>
      </c>
      <c r="E18" s="6">
        <f t="shared" si="0"/>
        <v>169182803</v>
      </c>
      <c r="F18" s="6">
        <f t="shared" si="1"/>
        <v>8566483.5</v>
      </c>
      <c r="G18" s="7">
        <f t="shared" si="2"/>
        <v>5.0634481449039474E-2</v>
      </c>
      <c r="H18" s="5">
        <v>1</v>
      </c>
      <c r="I18" s="5">
        <v>11</v>
      </c>
      <c r="J18" s="5">
        <v>98</v>
      </c>
      <c r="K18" s="12">
        <f>E18/60</f>
        <v>2819713.3833333333</v>
      </c>
      <c r="L18" s="4">
        <v>90107876</v>
      </c>
      <c r="M18" s="4">
        <v>4582587.8</v>
      </c>
      <c r="N18" s="4">
        <v>79074927</v>
      </c>
      <c r="O18" s="4">
        <v>3983895.7</v>
      </c>
      <c r="R18" s="2">
        <v>34473536</v>
      </c>
      <c r="S18" s="2">
        <v>78815409</v>
      </c>
      <c r="T18" s="2">
        <f t="shared" si="3"/>
        <v>113288945</v>
      </c>
      <c r="U18" s="9">
        <f t="shared" si="4"/>
        <v>0</v>
      </c>
      <c r="V18" s="9">
        <f t="shared" si="5"/>
        <v>0</v>
      </c>
      <c r="W18" s="9">
        <f t="shared" si="6"/>
        <v>34473536</v>
      </c>
      <c r="X18" s="9">
        <f t="shared" si="7"/>
        <v>0</v>
      </c>
      <c r="Y18" s="9">
        <f t="shared" si="8"/>
        <v>34473536</v>
      </c>
      <c r="Z18" s="10">
        <f t="shared" si="9"/>
        <v>0.20376501268867145</v>
      </c>
      <c r="AA18" s="4">
        <f t="shared" si="10"/>
        <v>3276312.7100000009</v>
      </c>
      <c r="AB18" s="4">
        <f t="shared" si="11"/>
        <v>25270077.100000001</v>
      </c>
      <c r="AC18" s="4">
        <f t="shared" si="12"/>
        <v>76024918</v>
      </c>
      <c r="AD18" s="4">
        <f t="shared" si="13"/>
        <v>160616319.5</v>
      </c>
    </row>
    <row r="19" spans="1:30">
      <c r="A19" s="22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43350970</v>
      </c>
      <c r="F19" s="6">
        <f t="shared" si="1"/>
        <v>7029960.7999999998</v>
      </c>
      <c r="G19" s="7">
        <f t="shared" si="2"/>
        <v>0.16216386392276805</v>
      </c>
      <c r="H19" s="5" t="s">
        <v>116</v>
      </c>
      <c r="I19" s="5">
        <v>6</v>
      </c>
      <c r="J19" s="5">
        <v>119</v>
      </c>
      <c r="K19" s="12">
        <v>0</v>
      </c>
      <c r="L19" s="4">
        <v>11047874</v>
      </c>
      <c r="M19" s="4">
        <v>1841936.64</v>
      </c>
      <c r="N19" s="4">
        <v>32303096</v>
      </c>
      <c r="O19" s="4">
        <v>5188024.16</v>
      </c>
      <c r="P19" s="2">
        <v>76553561</v>
      </c>
      <c r="S19" s="2">
        <v>32175339</v>
      </c>
      <c r="T19" s="2">
        <f t="shared" si="3"/>
        <v>108728900</v>
      </c>
      <c r="U19" s="9">
        <f t="shared" si="4"/>
        <v>38276780.5</v>
      </c>
      <c r="V19" s="9">
        <f t="shared" si="5"/>
        <v>12321241</v>
      </c>
      <c r="W19" s="9">
        <f t="shared" si="6"/>
        <v>0</v>
      </c>
      <c r="X19" s="9">
        <f t="shared" si="7"/>
        <v>0</v>
      </c>
      <c r="Y19" s="9">
        <f t="shared" si="8"/>
        <v>50598021.5</v>
      </c>
      <c r="Z19" s="10">
        <f t="shared" si="9"/>
        <v>1.1671716111542603</v>
      </c>
      <c r="AA19" s="4">
        <f t="shared" si="10"/>
        <v>0</v>
      </c>
      <c r="AB19" s="4">
        <f t="shared" si="11"/>
        <v>1640233.2000000002</v>
      </c>
      <c r="AC19" s="4">
        <f t="shared" si="12"/>
        <v>14645524.199999999</v>
      </c>
      <c r="AD19" s="4">
        <f t="shared" si="13"/>
        <v>36321009.200000003</v>
      </c>
    </row>
    <row r="20" spans="1:30">
      <c r="A20" s="22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101376321</v>
      </c>
      <c r="F20" s="6">
        <f t="shared" si="1"/>
        <v>25787133.350000001</v>
      </c>
      <c r="G20" s="7">
        <f t="shared" si="2"/>
        <v>0.25437038053491801</v>
      </c>
      <c r="H20" s="5" t="s">
        <v>117</v>
      </c>
      <c r="I20" s="5">
        <v>14</v>
      </c>
      <c r="J20" s="5">
        <v>138</v>
      </c>
      <c r="K20" s="12">
        <v>0</v>
      </c>
      <c r="L20" s="4">
        <v>12378786</v>
      </c>
      <c r="M20" s="4">
        <v>5653888.1000000006</v>
      </c>
      <c r="N20" s="4">
        <v>88997535</v>
      </c>
      <c r="O20" s="4">
        <v>20133245.25</v>
      </c>
      <c r="Q20" s="13">
        <v>12321241</v>
      </c>
      <c r="S20" s="2">
        <v>88825995</v>
      </c>
      <c r="T20" s="2">
        <f t="shared" si="3"/>
        <v>101147236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24901027.149999999</v>
      </c>
      <c r="AD20" s="4">
        <f t="shared" si="13"/>
        <v>75589187.650000006</v>
      </c>
    </row>
    <row r="21" spans="1:30">
      <c r="A21" s="22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119820072</v>
      </c>
      <c r="F21" s="6">
        <f t="shared" si="1"/>
        <v>119992746</v>
      </c>
      <c r="G21" s="7">
        <f t="shared" si="2"/>
        <v>1.0014411108015357</v>
      </c>
      <c r="H21" s="5">
        <v>2</v>
      </c>
      <c r="I21" s="5">
        <v>14</v>
      </c>
      <c r="J21" s="5">
        <v>206</v>
      </c>
      <c r="K21" s="12">
        <v>0</v>
      </c>
      <c r="L21" s="4">
        <v>98724333</v>
      </c>
      <c r="M21" s="4">
        <v>98794215</v>
      </c>
      <c r="N21" s="4">
        <v>21095739</v>
      </c>
      <c r="O21" s="4">
        <v>21198531</v>
      </c>
      <c r="Q21" s="2"/>
      <c r="R21" s="2">
        <v>65516833</v>
      </c>
      <c r="S21" s="2">
        <v>21043336</v>
      </c>
      <c r="T21" s="2">
        <f t="shared" si="3"/>
        <v>86560169</v>
      </c>
      <c r="U21" s="9">
        <f t="shared" si="4"/>
        <v>0</v>
      </c>
      <c r="V21" s="9">
        <f t="shared" si="5"/>
        <v>0</v>
      </c>
      <c r="W21" s="9">
        <f t="shared" si="6"/>
        <v>65516833</v>
      </c>
      <c r="X21" s="9">
        <f t="shared" si="7"/>
        <v>0</v>
      </c>
      <c r="Y21" s="9">
        <f t="shared" si="8"/>
        <v>65516833</v>
      </c>
      <c r="Z21" s="10">
        <f t="shared" si="9"/>
        <v>0.54679347046294546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s="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113993295</v>
      </c>
      <c r="F22" s="6">
        <f t="shared" si="1"/>
        <v>163992.41960000002</v>
      </c>
      <c r="G22" s="7">
        <f t="shared" si="2"/>
        <v>1.4386146097452488E-3</v>
      </c>
      <c r="H22" s="5" t="s">
        <v>116</v>
      </c>
      <c r="I22" s="5">
        <v>1</v>
      </c>
      <c r="J22" s="5">
        <v>33</v>
      </c>
      <c r="K22" s="12">
        <f>E22/60</f>
        <v>1899888.25</v>
      </c>
      <c r="L22" s="4">
        <v>23698091</v>
      </c>
      <c r="M22" s="4">
        <v>45578.543120000002</v>
      </c>
      <c r="N22" s="4">
        <v>90295204</v>
      </c>
      <c r="O22" s="4">
        <v>118413.87648000001</v>
      </c>
      <c r="P22" s="2">
        <v>56885616</v>
      </c>
      <c r="R22" s="2">
        <v>78861787</v>
      </c>
      <c r="S22" s="2">
        <v>90017787</v>
      </c>
      <c r="T22" s="2">
        <f t="shared" si="3"/>
        <v>225765190</v>
      </c>
      <c r="U22" s="9">
        <f t="shared" si="4"/>
        <v>28442808</v>
      </c>
      <c r="V22" s="9">
        <f t="shared" si="5"/>
        <v>0</v>
      </c>
      <c r="W22" s="9">
        <f t="shared" si="6"/>
        <v>78861787</v>
      </c>
      <c r="X22" s="9">
        <f t="shared" si="7"/>
        <v>0</v>
      </c>
      <c r="Y22" s="9">
        <f t="shared" si="8"/>
        <v>107304595</v>
      </c>
      <c r="Z22" s="10">
        <f t="shared" si="9"/>
        <v>0.94132374189201218</v>
      </c>
      <c r="AA22" s="4">
        <f t="shared" si="10"/>
        <v>7815538.2304000007</v>
      </c>
      <c r="AB22" s="4">
        <f t="shared" si="11"/>
        <v>22634666.580400001</v>
      </c>
      <c r="AC22" s="4">
        <f t="shared" si="12"/>
        <v>56832655.080399998</v>
      </c>
      <c r="AD22" s="4">
        <f t="shared" si="13"/>
        <v>113829302.5804</v>
      </c>
    </row>
    <row r="23" spans="1:30">
      <c r="A23" s="22" t="s">
        <v>114</v>
      </c>
      <c r="B23" s="15" t="s">
        <v>63</v>
      </c>
      <c r="C23" s="8">
        <f t="shared" si="14"/>
        <v>22</v>
      </c>
      <c r="E23" s="6">
        <f t="shared" si="0"/>
        <v>98998219</v>
      </c>
      <c r="F23" s="6">
        <f t="shared" si="1"/>
        <v>5068331.75</v>
      </c>
      <c r="G23" s="7">
        <f t="shared" si="2"/>
        <v>5.1196191216328853E-2</v>
      </c>
      <c r="H23" s="5">
        <v>1</v>
      </c>
      <c r="I23" s="5">
        <v>8</v>
      </c>
      <c r="J23" s="5">
        <v>81</v>
      </c>
      <c r="K23" s="12">
        <f>E23/60</f>
        <v>1649970.3166666667</v>
      </c>
      <c r="L23" s="4">
        <v>87747989</v>
      </c>
      <c r="M23" s="4">
        <v>4475662.05</v>
      </c>
      <c r="N23" s="4">
        <v>11250230</v>
      </c>
      <c r="O23" s="4">
        <v>592669.70000000007</v>
      </c>
      <c r="S23" s="2">
        <v>87591480</v>
      </c>
      <c r="T23" s="2">
        <f t="shared" si="3"/>
        <v>87591480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1861543.580000001</v>
      </c>
      <c r="AB23" s="4">
        <f t="shared" si="11"/>
        <v>14731312.050000001</v>
      </c>
      <c r="AC23" s="4">
        <f t="shared" si="12"/>
        <v>44430777.75</v>
      </c>
      <c r="AD23" s="4">
        <f t="shared" si="13"/>
        <v>93929887.25</v>
      </c>
    </row>
    <row r="24" spans="1:30">
      <c r="A24" s="22" t="s">
        <v>114</v>
      </c>
      <c r="B24" s="15" t="s">
        <v>64</v>
      </c>
      <c r="C24" s="8">
        <f t="shared" si="14"/>
        <v>23</v>
      </c>
      <c r="E24" s="6">
        <f t="shared" si="0"/>
        <v>46948926</v>
      </c>
      <c r="F24" s="6">
        <f t="shared" si="1"/>
        <v>7602291.8800000008</v>
      </c>
      <c r="G24" s="7">
        <f t="shared" si="2"/>
        <v>0.161926853875209</v>
      </c>
      <c r="H24" s="5" t="s">
        <v>115</v>
      </c>
      <c r="I24" s="5">
        <v>13</v>
      </c>
      <c r="J24" s="5">
        <v>105</v>
      </c>
      <c r="K24" s="12">
        <f>E24/60</f>
        <v>782482.1</v>
      </c>
      <c r="L24" s="4">
        <v>34569623</v>
      </c>
      <c r="M24" s="4">
        <v>5578919.4000000004</v>
      </c>
      <c r="N24" s="4">
        <v>12379303</v>
      </c>
      <c r="O24" s="4">
        <v>2023372.48</v>
      </c>
      <c r="S24" s="2">
        <v>12307465</v>
      </c>
      <c r="T24" s="2">
        <f t="shared" si="3"/>
        <v>12307465</v>
      </c>
      <c r="U24" s="9">
        <f t="shared" si="4"/>
        <v>0</v>
      </c>
      <c r="V24" s="9">
        <f t="shared" si="5"/>
        <v>87690628</v>
      </c>
      <c r="W24" s="9">
        <f t="shared" si="6"/>
        <v>0</v>
      </c>
      <c r="X24" s="9">
        <f t="shared" si="7"/>
        <v>0</v>
      </c>
      <c r="Y24" s="9">
        <f t="shared" si="8"/>
        <v>87690628</v>
      </c>
      <c r="Z24" s="10">
        <f t="shared" si="9"/>
        <v>1.8677877317150982</v>
      </c>
      <c r="AA24" s="4">
        <f t="shared" si="10"/>
        <v>0</v>
      </c>
      <c r="AB24" s="4">
        <f t="shared" si="11"/>
        <v>1787493.3200000003</v>
      </c>
      <c r="AC24" s="4">
        <f t="shared" si="12"/>
        <v>15872171.119999999</v>
      </c>
      <c r="AD24" s="4">
        <f t="shared" si="13"/>
        <v>39346634.119999997</v>
      </c>
    </row>
    <row r="25" spans="1:30">
      <c r="A25" s="22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175588914</v>
      </c>
      <c r="F25" s="6">
        <f t="shared" si="1"/>
        <v>79020552.900000006</v>
      </c>
      <c r="G25" s="7">
        <f t="shared" si="2"/>
        <v>0.45003156007901507</v>
      </c>
      <c r="H25" s="5">
        <v>3</v>
      </c>
      <c r="I25" s="5">
        <v>12</v>
      </c>
      <c r="J25" s="5">
        <v>165</v>
      </c>
      <c r="K25" s="12">
        <f>E25/60</f>
        <v>2926481.9</v>
      </c>
      <c r="L25" s="4">
        <v>76670973</v>
      </c>
      <c r="M25" s="4">
        <v>34509464.5</v>
      </c>
      <c r="N25" s="4">
        <v>98917941</v>
      </c>
      <c r="O25" s="4">
        <v>44511088.399999999</v>
      </c>
      <c r="P25" s="2">
        <v>76646670</v>
      </c>
      <c r="Q25" s="13">
        <v>87690628</v>
      </c>
      <c r="S25" s="2">
        <v>98757188</v>
      </c>
      <c r="T25" s="2">
        <f t="shared" si="3"/>
        <v>263094486</v>
      </c>
      <c r="U25" s="9">
        <f t="shared" si="4"/>
        <v>38323335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38323335</v>
      </c>
      <c r="Z25" s="10">
        <f t="shared" si="9"/>
        <v>0.21825600561547981</v>
      </c>
      <c r="AA25" s="4">
        <f t="shared" si="10"/>
        <v>0</v>
      </c>
      <c r="AB25" s="4">
        <f t="shared" si="11"/>
        <v>0</v>
      </c>
      <c r="AC25" s="4">
        <f t="shared" si="12"/>
        <v>8773904.099999994</v>
      </c>
      <c r="AD25" s="4">
        <f t="shared" si="13"/>
        <v>96568361.099999994</v>
      </c>
    </row>
    <row r="26" spans="1:30">
      <c r="A26" s="22" t="s">
        <v>114</v>
      </c>
      <c r="B26" s="15" t="s">
        <v>68</v>
      </c>
      <c r="C26" s="8">
        <f t="shared" si="14"/>
        <v>25</v>
      </c>
      <c r="E26" s="6">
        <f t="shared" si="0"/>
        <v>69509982</v>
      </c>
      <c r="F26" s="6">
        <f t="shared" si="1"/>
        <v>69295370</v>
      </c>
      <c r="G26" s="7">
        <f t="shared" si="2"/>
        <v>0.99691250099877737</v>
      </c>
      <c r="H26" s="5" t="s">
        <v>117</v>
      </c>
      <c r="I26" s="5">
        <v>10</v>
      </c>
      <c r="J26" s="5">
        <v>213</v>
      </c>
      <c r="K26" s="12">
        <v>0</v>
      </c>
      <c r="L26" s="4">
        <v>45900660</v>
      </c>
      <c r="M26" s="4">
        <v>45735792</v>
      </c>
      <c r="N26" s="4">
        <v>23609322</v>
      </c>
      <c r="O26" s="4">
        <v>23559578</v>
      </c>
      <c r="P26" s="2">
        <v>45853058</v>
      </c>
      <c r="Q26" s="2"/>
      <c r="R26" s="2">
        <v>23338350</v>
      </c>
      <c r="S26" s="2">
        <v>23605966</v>
      </c>
      <c r="T26" s="2">
        <f t="shared" si="3"/>
        <v>92797374</v>
      </c>
      <c r="U26" s="9">
        <f t="shared" si="4"/>
        <v>22926529</v>
      </c>
      <c r="V26" s="9">
        <f t="shared" si="5"/>
        <v>0</v>
      </c>
      <c r="W26" s="9">
        <f t="shared" si="6"/>
        <v>23338350</v>
      </c>
      <c r="X26" s="9">
        <f t="shared" si="7"/>
        <v>0</v>
      </c>
      <c r="Y26" s="9">
        <f t="shared" si="8"/>
        <v>46264879</v>
      </c>
      <c r="Z26" s="10">
        <f t="shared" si="9"/>
        <v>0.66558611682563806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214612</v>
      </c>
    </row>
    <row r="27" spans="1:30">
      <c r="A27" s="22" t="s">
        <v>114</v>
      </c>
      <c r="B27" s="15" t="s">
        <v>69</v>
      </c>
      <c r="C27" s="8">
        <f t="shared" si="14"/>
        <v>26</v>
      </c>
      <c r="E27" s="6">
        <f t="shared" si="0"/>
        <v>153236841</v>
      </c>
      <c r="F27" s="6">
        <f t="shared" si="1"/>
        <v>150968.91440000001</v>
      </c>
      <c r="G27" s="7">
        <f t="shared" si="2"/>
        <v>9.8519986065230894E-4</v>
      </c>
      <c r="H27" s="5">
        <v>3</v>
      </c>
      <c r="I27" s="5">
        <v>7</v>
      </c>
      <c r="J27" s="5">
        <v>36</v>
      </c>
      <c r="K27" s="12">
        <f>E27/60</f>
        <v>2553947.35</v>
      </c>
      <c r="L27" s="4">
        <v>65593298</v>
      </c>
      <c r="M27" s="4">
        <v>69720.568719999996</v>
      </c>
      <c r="N27" s="4">
        <v>87643543</v>
      </c>
      <c r="O27" s="4">
        <v>81248.345679999999</v>
      </c>
      <c r="S27" s="2">
        <v>87582695</v>
      </c>
      <c r="T27" s="2">
        <f t="shared" si="3"/>
        <v>87582695</v>
      </c>
      <c r="U27" s="9">
        <f t="shared" si="4"/>
        <v>0</v>
      </c>
      <c r="V27" s="9">
        <f t="shared" si="5"/>
        <v>56685794</v>
      </c>
      <c r="W27" s="9">
        <f t="shared" si="6"/>
        <v>0</v>
      </c>
      <c r="X27" s="9">
        <f t="shared" si="7"/>
        <v>0</v>
      </c>
      <c r="Y27" s="9">
        <f t="shared" si="8"/>
        <v>56685794</v>
      </c>
      <c r="Z27" s="10">
        <f t="shared" si="9"/>
        <v>0.36992275245350431</v>
      </c>
      <c r="AA27" s="4">
        <f t="shared" si="10"/>
        <v>10575609.955600001</v>
      </c>
      <c r="AB27" s="4">
        <f t="shared" si="11"/>
        <v>30496399.285600003</v>
      </c>
      <c r="AC27" s="4">
        <f t="shared" si="12"/>
        <v>76467451.585600004</v>
      </c>
      <c r="AD27" s="4">
        <f t="shared" si="13"/>
        <v>153085872.08559999</v>
      </c>
    </row>
    <row r="28" spans="1:30">
      <c r="A28" s="22" t="s">
        <v>114</v>
      </c>
      <c r="B28" s="15" t="s">
        <v>70</v>
      </c>
      <c r="C28" s="8">
        <f t="shared" si="14"/>
        <v>27</v>
      </c>
      <c r="E28" s="6">
        <f t="shared" si="0"/>
        <v>91492202</v>
      </c>
      <c r="F28" s="6">
        <f t="shared" si="1"/>
        <v>4669638.0999999996</v>
      </c>
      <c r="G28" s="7">
        <f t="shared" si="2"/>
        <v>5.1038645894652304E-2</v>
      </c>
      <c r="H28" s="5">
        <v>2</v>
      </c>
      <c r="I28" s="5">
        <v>3</v>
      </c>
      <c r="J28" s="5">
        <v>86</v>
      </c>
      <c r="K28" s="12">
        <f>E28/60</f>
        <v>1524870.0333333334</v>
      </c>
      <c r="L28" s="4">
        <v>56812036</v>
      </c>
      <c r="M28" s="4">
        <v>2920959.6</v>
      </c>
      <c r="N28" s="4">
        <v>34680166</v>
      </c>
      <c r="O28" s="4">
        <v>1748678.5</v>
      </c>
      <c r="Q28" s="13">
        <v>56685794</v>
      </c>
      <c r="R28" s="2">
        <v>67871276</v>
      </c>
      <c r="S28" s="2">
        <v>34335384</v>
      </c>
      <c r="T28" s="2">
        <f t="shared" si="3"/>
        <v>158892454</v>
      </c>
      <c r="U28" s="9">
        <f t="shared" si="4"/>
        <v>0</v>
      </c>
      <c r="V28" s="9">
        <f t="shared" si="5"/>
        <v>0</v>
      </c>
      <c r="W28" s="9">
        <f t="shared" si="6"/>
        <v>67871276</v>
      </c>
      <c r="X28" s="9">
        <f t="shared" si="7"/>
        <v>0</v>
      </c>
      <c r="Y28" s="9">
        <f t="shared" si="8"/>
        <v>67871276</v>
      </c>
      <c r="Z28" s="10">
        <f t="shared" si="9"/>
        <v>0.74182580062943504</v>
      </c>
      <c r="AA28" s="4">
        <f t="shared" si="10"/>
        <v>1734816.040000001</v>
      </c>
      <c r="AB28" s="4">
        <f t="shared" si="11"/>
        <v>13628802.300000003</v>
      </c>
      <c r="AC28" s="4">
        <f t="shared" si="12"/>
        <v>41076462.899999999</v>
      </c>
      <c r="AD28" s="4">
        <f t="shared" si="13"/>
        <v>86822563.900000006</v>
      </c>
    </row>
    <row r="29" spans="1:30">
      <c r="A29" s="22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130947361</v>
      </c>
      <c r="F29" s="6">
        <f t="shared" si="1"/>
        <v>21056781.280000001</v>
      </c>
      <c r="G29" s="7">
        <f t="shared" si="2"/>
        <v>0.1608034031323472</v>
      </c>
      <c r="H29" s="5" t="s">
        <v>116</v>
      </c>
      <c r="I29" s="5">
        <v>16</v>
      </c>
      <c r="J29" s="5">
        <v>116</v>
      </c>
      <c r="K29" s="12">
        <f>E29/60</f>
        <v>2182456.0166666666</v>
      </c>
      <c r="L29" s="4">
        <v>54310710</v>
      </c>
      <c r="M29" s="4">
        <v>8710601.6799999997</v>
      </c>
      <c r="N29" s="4">
        <v>76636651</v>
      </c>
      <c r="O29" s="4">
        <v>12346179.6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5132690.9200000018</v>
      </c>
      <c r="AC29" s="4">
        <f t="shared" si="12"/>
        <v>44416899.219999999</v>
      </c>
      <c r="AD29" s="4">
        <f t="shared" si="13"/>
        <v>109890579.72</v>
      </c>
    </row>
    <row r="30" spans="1:30">
      <c r="A30" s="22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113509969</v>
      </c>
      <c r="F30" s="6">
        <f t="shared" si="1"/>
        <v>51175024.799999997</v>
      </c>
      <c r="G30" s="7">
        <f t="shared" si="2"/>
        <v>0.4508416771746277</v>
      </c>
      <c r="H30" s="5" t="s">
        <v>115</v>
      </c>
      <c r="I30" s="5">
        <v>11</v>
      </c>
      <c r="J30" s="5">
        <v>139</v>
      </c>
      <c r="K30" s="12">
        <f>E30/60</f>
        <v>1891832.8166666667</v>
      </c>
      <c r="L30" s="4">
        <v>67824578</v>
      </c>
      <c r="M30" s="4">
        <v>30572682.350000001</v>
      </c>
      <c r="N30" s="4">
        <v>45685391</v>
      </c>
      <c r="O30" s="4">
        <v>20602342.449999999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5579959.700000003</v>
      </c>
      <c r="AD30" s="4">
        <f t="shared" si="13"/>
        <v>62334944.200000003</v>
      </c>
    </row>
    <row r="31" spans="1:30">
      <c r="A31" s="22" t="s">
        <v>114</v>
      </c>
      <c r="B31" s="15" t="s">
        <v>73</v>
      </c>
      <c r="C31" s="8">
        <f t="shared" si="14"/>
        <v>30</v>
      </c>
      <c r="E31" s="6">
        <f t="shared" si="0"/>
        <v>108739816</v>
      </c>
      <c r="F31" s="6">
        <f t="shared" si="1"/>
        <v>108758751</v>
      </c>
      <c r="G31" s="7">
        <f t="shared" si="2"/>
        <v>1.0001741312492196</v>
      </c>
      <c r="H31" s="5" t="s">
        <v>115</v>
      </c>
      <c r="I31" s="5">
        <v>17</v>
      </c>
      <c r="J31" s="5">
        <v>211</v>
      </c>
      <c r="K31" s="12">
        <v>0</v>
      </c>
      <c r="L31" s="4">
        <v>43272671</v>
      </c>
      <c r="M31" s="4">
        <v>43308668</v>
      </c>
      <c r="N31" s="4">
        <v>65467145</v>
      </c>
      <c r="O31" s="4">
        <v>65450083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0</v>
      </c>
    </row>
    <row r="32" spans="1:30">
      <c r="A32" s="2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135739493</v>
      </c>
      <c r="F32" s="6">
        <f t="shared" si="1"/>
        <v>69974.219680000009</v>
      </c>
      <c r="G32" s="7">
        <f t="shared" si="2"/>
        <v>5.1550376484756728E-4</v>
      </c>
      <c r="H32" s="5">
        <v>3</v>
      </c>
      <c r="I32" s="5">
        <v>10</v>
      </c>
      <c r="J32" s="5">
        <v>61</v>
      </c>
      <c r="K32" s="12">
        <f>E32/60</f>
        <v>2262324.8833333333</v>
      </c>
      <c r="L32" s="4">
        <v>78894151</v>
      </c>
      <c r="M32" s="4">
        <v>75294.098720000009</v>
      </c>
      <c r="N32" s="4">
        <v>56845342</v>
      </c>
      <c r="O32" s="4">
        <v>-5319.8790399999998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9431790.2903200015</v>
      </c>
      <c r="AB32" s="4">
        <f t="shared" si="11"/>
        <v>27077924.380320001</v>
      </c>
      <c r="AC32" s="4">
        <f t="shared" si="12"/>
        <v>67799772.280320004</v>
      </c>
      <c r="AD32" s="4">
        <f t="shared" si="13"/>
        <v>135669518.78031999</v>
      </c>
    </row>
    <row r="33" spans="1:30">
      <c r="A33" s="22" t="s">
        <v>114</v>
      </c>
      <c r="B33" s="15" t="s">
        <v>75</v>
      </c>
      <c r="C33" s="8">
        <f t="shared" si="14"/>
        <v>32</v>
      </c>
      <c r="E33" s="6">
        <f t="shared" si="0"/>
        <v>86731535</v>
      </c>
      <c r="F33" s="6">
        <f t="shared" si="1"/>
        <v>4468731.7</v>
      </c>
      <c r="G33" s="7">
        <f t="shared" si="2"/>
        <v>5.1523724329334192E-2</v>
      </c>
      <c r="H33" s="5">
        <v>2</v>
      </c>
      <c r="I33" s="5">
        <v>8</v>
      </c>
      <c r="J33" s="5">
        <v>104</v>
      </c>
      <c r="K33" s="12">
        <f>E33/60</f>
        <v>1445525.5833333333</v>
      </c>
      <c r="L33" s="4">
        <v>32268379</v>
      </c>
      <c r="M33" s="4">
        <v>1648252.8</v>
      </c>
      <c r="N33" s="4">
        <v>54463156</v>
      </c>
      <c r="O33" s="4">
        <v>2820478.9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1602475.75</v>
      </c>
      <c r="AB33" s="4">
        <f t="shared" si="11"/>
        <v>12877575.300000001</v>
      </c>
      <c r="AC33" s="4">
        <f t="shared" si="12"/>
        <v>38897035.799999997</v>
      </c>
      <c r="AD33" s="4">
        <f t="shared" si="13"/>
        <v>82262803.299999997</v>
      </c>
    </row>
    <row r="34" spans="1:30">
      <c r="A34" s="22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157213904</v>
      </c>
      <c r="F34" s="6">
        <f t="shared" ref="F34:F51" si="16">M34+O34</f>
        <v>25218592.879999999</v>
      </c>
      <c r="G34" s="7">
        <f t="shared" ref="G34:G51" si="17">F34/E34</f>
        <v>0.16040943096228943</v>
      </c>
      <c r="H34" s="5">
        <v>3</v>
      </c>
      <c r="I34" s="5">
        <v>14</v>
      </c>
      <c r="J34" s="5">
        <v>113</v>
      </c>
      <c r="K34" s="12">
        <f>E34/60</f>
        <v>2620231.7333333334</v>
      </c>
      <c r="L34" s="4">
        <v>89038663</v>
      </c>
      <c r="M34" s="4">
        <v>14312100.199999999</v>
      </c>
      <c r="N34" s="4">
        <v>68175241</v>
      </c>
      <c r="O34" s="4">
        <v>10906492.68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6224187.9200000018</v>
      </c>
      <c r="AC34" s="4">
        <f t="shared" ref="AC34:AC51" si="27">IF(E34*$AC$1-F34&gt;0,E34*$AC$1-F34,0)</f>
        <v>53388359.120000005</v>
      </c>
      <c r="AD34" s="4">
        <f t="shared" ref="AD34:AD51" si="28">IF(E34*$AD$1-F34&gt;0,E34*$AD$1-F34,0)</f>
        <v>131995311.12</v>
      </c>
    </row>
    <row r="35" spans="1:30">
      <c r="A35" s="22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64211377</v>
      </c>
      <c r="F35" s="6">
        <f t="shared" si="16"/>
        <v>28972541.399999999</v>
      </c>
      <c r="G35" s="7">
        <f t="shared" si="17"/>
        <v>0.45120573259159352</v>
      </c>
      <c r="H35" s="5" t="s">
        <v>117</v>
      </c>
      <c r="I35" s="5">
        <v>15</v>
      </c>
      <c r="J35" s="5">
        <v>163</v>
      </c>
      <c r="K35" s="12">
        <f>E35/60</f>
        <v>1070189.6166666667</v>
      </c>
      <c r="L35" s="4">
        <v>21003519</v>
      </c>
      <c r="M35" s="4">
        <v>9511959.25</v>
      </c>
      <c r="N35" s="4">
        <v>43207858</v>
      </c>
      <c r="O35" s="4">
        <v>19460582.149999999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3133147.1000000015</v>
      </c>
      <c r="AD35" s="4">
        <f t="shared" si="28"/>
        <v>35238835.600000001</v>
      </c>
    </row>
    <row r="36" spans="1:30">
      <c r="A36" s="22" t="s">
        <v>114</v>
      </c>
      <c r="B36" s="15" t="s">
        <v>78</v>
      </c>
      <c r="C36" s="8">
        <f t="shared" si="29"/>
        <v>35</v>
      </c>
      <c r="E36" s="6">
        <f t="shared" si="15"/>
        <v>169546703</v>
      </c>
      <c r="F36" s="6">
        <f t="shared" si="16"/>
        <v>169167044</v>
      </c>
      <c r="G36" s="7">
        <f t="shared" si="17"/>
        <v>0.99776074088565436</v>
      </c>
      <c r="H36" s="5">
        <v>3</v>
      </c>
      <c r="I36" s="5">
        <v>13</v>
      </c>
      <c r="J36" s="5">
        <v>205</v>
      </c>
      <c r="K36" s="12">
        <v>0</v>
      </c>
      <c r="L36" s="4">
        <v>90286916</v>
      </c>
      <c r="M36" s="4">
        <v>90154565</v>
      </c>
      <c r="N36" s="4">
        <v>79259787</v>
      </c>
      <c r="O36" s="4">
        <v>79012479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11048836</v>
      </c>
      <c r="W36" s="9">
        <f t="shared" si="21"/>
        <v>0</v>
      </c>
      <c r="X36" s="9">
        <f t="shared" si="22"/>
        <v>0</v>
      </c>
      <c r="Y36" s="9">
        <f t="shared" si="23"/>
        <v>11048836</v>
      </c>
      <c r="Z36" s="10">
        <f t="shared" si="24"/>
        <v>6.5166917459904841E-2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379659</v>
      </c>
    </row>
    <row r="37" spans="1:30">
      <c r="A37" s="22" t="s">
        <v>114</v>
      </c>
      <c r="B37" s="15" t="s">
        <v>79</v>
      </c>
      <c r="C37" s="8">
        <f t="shared" si="29"/>
        <v>36</v>
      </c>
      <c r="E37" s="6">
        <f t="shared" si="15"/>
        <v>43201684</v>
      </c>
      <c r="F37" s="6">
        <f t="shared" si="16"/>
        <v>79477.8024</v>
      </c>
      <c r="G37" s="7">
        <f t="shared" si="17"/>
        <v>1.8396922305158291E-3</v>
      </c>
      <c r="H37" s="5" t="s">
        <v>117</v>
      </c>
      <c r="I37" s="5">
        <v>11</v>
      </c>
      <c r="J37" s="5">
        <v>50</v>
      </c>
      <c r="K37" s="12">
        <f>E37/60</f>
        <v>720028.06666666665</v>
      </c>
      <c r="L37" s="4">
        <v>10969280</v>
      </c>
      <c r="M37" s="4">
        <v>26153.012320000002</v>
      </c>
      <c r="N37" s="4">
        <v>32232404</v>
      </c>
      <c r="O37" s="4">
        <v>53324.790079999999</v>
      </c>
      <c r="P37" s="2">
        <v>11090636</v>
      </c>
      <c r="Q37" s="13">
        <v>11048836</v>
      </c>
      <c r="S37" s="2">
        <v>32109425</v>
      </c>
      <c r="T37" s="2">
        <f t="shared" si="18"/>
        <v>54248897</v>
      </c>
      <c r="U37" s="9">
        <f t="shared" si="19"/>
        <v>5545318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5545318</v>
      </c>
      <c r="Z37" s="10">
        <f t="shared" si="24"/>
        <v>0.12835883897488812</v>
      </c>
      <c r="AA37" s="4">
        <f t="shared" si="25"/>
        <v>2944640.0776000004</v>
      </c>
      <c r="AB37" s="4">
        <f t="shared" si="26"/>
        <v>8560858.9976000004</v>
      </c>
      <c r="AC37" s="4">
        <f t="shared" si="27"/>
        <v>21521364.1976</v>
      </c>
      <c r="AD37" s="4">
        <f t="shared" si="28"/>
        <v>43122206.1976</v>
      </c>
    </row>
    <row r="38" spans="1:30">
      <c r="A38" s="22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101372386</v>
      </c>
      <c r="F38" s="6">
        <f t="shared" si="16"/>
        <v>5187638.1500000004</v>
      </c>
      <c r="G38" s="7">
        <f t="shared" si="17"/>
        <v>5.1174075650147963E-2</v>
      </c>
      <c r="H38" s="5" t="s">
        <v>115</v>
      </c>
      <c r="I38" s="5">
        <v>11</v>
      </c>
      <c r="J38" s="5">
        <v>94</v>
      </c>
      <c r="K38" s="12">
        <f>E38/60</f>
        <v>1689539.7666666666</v>
      </c>
      <c r="L38" s="4">
        <v>12306639</v>
      </c>
      <c r="M38" s="4">
        <v>690457.9</v>
      </c>
      <c r="N38" s="4">
        <v>89065747</v>
      </c>
      <c r="O38" s="4">
        <v>4497180.25</v>
      </c>
      <c r="Q38" s="2"/>
      <c r="R38" s="2">
        <v>87655041</v>
      </c>
      <c r="S38" s="2">
        <v>88963111</v>
      </c>
      <c r="T38" s="2">
        <f t="shared" si="18"/>
        <v>176618152</v>
      </c>
      <c r="U38" s="9">
        <f t="shared" si="19"/>
        <v>0</v>
      </c>
      <c r="V38" s="9">
        <f t="shared" si="20"/>
        <v>23447701</v>
      </c>
      <c r="W38" s="9">
        <f t="shared" si="21"/>
        <v>87655041</v>
      </c>
      <c r="X38" s="9">
        <f t="shared" si="22"/>
        <v>0</v>
      </c>
      <c r="Y38" s="9">
        <f t="shared" si="23"/>
        <v>111102742</v>
      </c>
      <c r="Z38" s="10">
        <f t="shared" si="24"/>
        <v>1.0959862580328334</v>
      </c>
      <c r="AA38" s="4">
        <f t="shared" si="25"/>
        <v>1908428.87</v>
      </c>
      <c r="AB38" s="4">
        <f t="shared" si="26"/>
        <v>15086839.050000003</v>
      </c>
      <c r="AC38" s="4">
        <f t="shared" si="27"/>
        <v>45498554.850000001</v>
      </c>
      <c r="AD38" s="4">
        <f t="shared" si="28"/>
        <v>96184747.849999994</v>
      </c>
    </row>
    <row r="39" spans="1:30">
      <c r="A39" s="22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119803086</v>
      </c>
      <c r="F39" s="6">
        <f t="shared" si="16"/>
        <v>19283202.52</v>
      </c>
      <c r="G39" s="7">
        <f t="shared" si="17"/>
        <v>0.16095747750604689</v>
      </c>
      <c r="H39" s="5">
        <v>2</v>
      </c>
      <c r="I39" s="5">
        <v>13</v>
      </c>
      <c r="J39" s="5">
        <v>109</v>
      </c>
      <c r="K39" s="12">
        <f>E39/60</f>
        <v>1996718.1</v>
      </c>
      <c r="L39" s="4">
        <v>98765066</v>
      </c>
      <c r="M39" s="4">
        <v>15809719.119999999</v>
      </c>
      <c r="N39" s="4">
        <v>21038020</v>
      </c>
      <c r="O39" s="4">
        <v>3473483.4</v>
      </c>
      <c r="Q39" s="13">
        <v>23447701</v>
      </c>
      <c r="S39" s="2">
        <v>21156606</v>
      </c>
      <c r="T39" s="2">
        <f t="shared" si="18"/>
        <v>44604307</v>
      </c>
      <c r="U39" s="9">
        <f t="shared" si="19"/>
        <v>0</v>
      </c>
      <c r="V39" s="9">
        <f t="shared" si="20"/>
        <v>98931080</v>
      </c>
      <c r="W39" s="9">
        <f t="shared" si="21"/>
        <v>0</v>
      </c>
      <c r="X39" s="9">
        <f t="shared" si="22"/>
        <v>0</v>
      </c>
      <c r="Y39" s="9">
        <f t="shared" si="23"/>
        <v>98931080</v>
      </c>
      <c r="Z39" s="10">
        <f t="shared" si="24"/>
        <v>0.82578073155811693</v>
      </c>
      <c r="AA39" s="4">
        <f t="shared" si="25"/>
        <v>0</v>
      </c>
      <c r="AB39" s="4">
        <f t="shared" si="26"/>
        <v>4677414.6800000034</v>
      </c>
      <c r="AC39" s="4">
        <f t="shared" si="27"/>
        <v>40618340.480000004</v>
      </c>
      <c r="AD39" s="4">
        <f t="shared" si="28"/>
        <v>100519883.48</v>
      </c>
    </row>
    <row r="40" spans="1:30">
      <c r="A40" s="22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113654037</v>
      </c>
      <c r="F40" s="6">
        <f t="shared" si="16"/>
        <v>51180842.25</v>
      </c>
      <c r="G40" s="7">
        <f t="shared" si="17"/>
        <v>0.45032137529791394</v>
      </c>
      <c r="H40" s="5" t="s">
        <v>116</v>
      </c>
      <c r="I40" s="5">
        <v>17</v>
      </c>
      <c r="J40" s="5">
        <v>170</v>
      </c>
      <c r="K40" s="12">
        <v>0</v>
      </c>
      <c r="L40" s="4">
        <v>23501129</v>
      </c>
      <c r="M40" s="4">
        <v>10587015.050000001</v>
      </c>
      <c r="N40" s="4">
        <v>90152908</v>
      </c>
      <c r="O40" s="4">
        <v>40593827.200000003</v>
      </c>
      <c r="Q40" s="2">
        <v>98931080</v>
      </c>
      <c r="R40" s="2">
        <v>23585941</v>
      </c>
      <c r="S40" s="2">
        <v>90269633</v>
      </c>
      <c r="T40" s="2">
        <f t="shared" si="18"/>
        <v>212786654</v>
      </c>
      <c r="U40" s="9">
        <f t="shared" si="19"/>
        <v>0</v>
      </c>
      <c r="V40" s="9">
        <f t="shared" si="20"/>
        <v>0</v>
      </c>
      <c r="W40" s="9">
        <f t="shared" si="21"/>
        <v>23585941</v>
      </c>
      <c r="X40" s="9">
        <f t="shared" si="22"/>
        <v>0</v>
      </c>
      <c r="Y40" s="9">
        <f t="shared" si="23"/>
        <v>23585941</v>
      </c>
      <c r="Z40" s="10">
        <f t="shared" si="24"/>
        <v>0.20752400550452951</v>
      </c>
      <c r="AA40" s="4">
        <f t="shared" si="25"/>
        <v>0</v>
      </c>
      <c r="AB40" s="4">
        <f t="shared" si="26"/>
        <v>0</v>
      </c>
      <c r="AC40" s="4">
        <f t="shared" si="27"/>
        <v>5646176.25</v>
      </c>
      <c r="AD40" s="4">
        <f t="shared" si="28"/>
        <v>62473194.75</v>
      </c>
    </row>
    <row r="41" spans="1:30">
      <c r="A41" s="22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98660684</v>
      </c>
      <c r="F41" s="6">
        <f t="shared" si="16"/>
        <v>98717268</v>
      </c>
      <c r="G41" s="7">
        <f t="shared" si="17"/>
        <v>1.0005735212620257</v>
      </c>
      <c r="H41" s="5" t="s">
        <v>117</v>
      </c>
      <c r="I41" s="5">
        <v>8</v>
      </c>
      <c r="J41" s="5">
        <v>208</v>
      </c>
      <c r="K41" s="12">
        <v>0</v>
      </c>
      <c r="L41" s="4">
        <v>87761647</v>
      </c>
      <c r="M41" s="4">
        <v>87716007</v>
      </c>
      <c r="N41" s="4">
        <v>10899037</v>
      </c>
      <c r="O41" s="4">
        <v>11001261</v>
      </c>
      <c r="P41" s="2">
        <v>12454522</v>
      </c>
      <c r="Q41" s="2"/>
      <c r="T41" s="2">
        <f t="shared" si="18"/>
        <v>12454522</v>
      </c>
      <c r="U41" s="9">
        <f t="shared" si="19"/>
        <v>6227261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6227261</v>
      </c>
      <c r="Z41" s="10">
        <f t="shared" si="24"/>
        <v>6.3117958922725495E-2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0</v>
      </c>
    </row>
    <row r="42" spans="1:30">
      <c r="A42" s="22" t="s">
        <v>114</v>
      </c>
      <c r="B42" s="15" t="s">
        <v>81</v>
      </c>
      <c r="C42" s="8">
        <f t="shared" si="29"/>
        <v>41</v>
      </c>
      <c r="E42" s="6">
        <f t="shared" si="15"/>
        <v>46875146</v>
      </c>
      <c r="F42" s="6">
        <f t="shared" si="16"/>
        <v>82559.085439999995</v>
      </c>
      <c r="G42" s="7">
        <f t="shared" si="17"/>
        <v>1.7612550036644151E-3</v>
      </c>
      <c r="H42" s="5">
        <v>3</v>
      </c>
      <c r="I42" s="5">
        <v>4</v>
      </c>
      <c r="J42" s="5">
        <v>56</v>
      </c>
      <c r="K42" s="12">
        <f>E42/60</f>
        <v>781252.43333333335</v>
      </c>
      <c r="L42" s="4">
        <v>34386947</v>
      </c>
      <c r="M42" s="4">
        <v>32598.431199999999</v>
      </c>
      <c r="N42" s="4">
        <v>12488199</v>
      </c>
      <c r="O42" s="4">
        <v>49960.654240000003</v>
      </c>
      <c r="P42" s="2">
        <v>34559757</v>
      </c>
      <c r="R42" s="2">
        <v>65262181</v>
      </c>
      <c r="S42" s="2">
        <v>12367550</v>
      </c>
      <c r="T42" s="2">
        <f t="shared" si="18"/>
        <v>112189488</v>
      </c>
      <c r="U42" s="9">
        <f t="shared" si="19"/>
        <v>17279878.5</v>
      </c>
      <c r="V42" s="9">
        <f t="shared" si="20"/>
        <v>98604974</v>
      </c>
      <c r="W42" s="9">
        <f t="shared" si="21"/>
        <v>65262181</v>
      </c>
      <c r="X42" s="9">
        <f t="shared" si="22"/>
        <v>0</v>
      </c>
      <c r="Y42" s="9">
        <f t="shared" si="23"/>
        <v>181147033.5</v>
      </c>
      <c r="Z42" s="10">
        <f t="shared" si="24"/>
        <v>3.8644580115014469</v>
      </c>
      <c r="AA42" s="4">
        <f t="shared" si="25"/>
        <v>3198701.1345600002</v>
      </c>
      <c r="AB42" s="4">
        <f t="shared" si="26"/>
        <v>9292470.1145600006</v>
      </c>
      <c r="AC42" s="4">
        <f t="shared" si="27"/>
        <v>23355013.914560001</v>
      </c>
      <c r="AD42" s="4">
        <f t="shared" si="28"/>
        <v>46792586.914559998</v>
      </c>
    </row>
    <row r="43" spans="1:30">
      <c r="A43" s="22" t="s">
        <v>114</v>
      </c>
      <c r="B43" s="15" t="s">
        <v>82</v>
      </c>
      <c r="C43" s="8">
        <f t="shared" si="29"/>
        <v>42</v>
      </c>
      <c r="E43" s="6">
        <f t="shared" si="15"/>
        <v>175842118</v>
      </c>
      <c r="F43" s="6">
        <f t="shared" si="16"/>
        <v>8893279.1000000015</v>
      </c>
      <c r="G43" s="7">
        <f t="shared" si="17"/>
        <v>5.0575363861347492E-2</v>
      </c>
      <c r="H43" s="5" t="s">
        <v>115</v>
      </c>
      <c r="I43" s="5">
        <v>10</v>
      </c>
      <c r="J43" s="5">
        <v>105</v>
      </c>
      <c r="K43" s="12">
        <f>E43/60</f>
        <v>2930701.9666666668</v>
      </c>
      <c r="L43" s="4">
        <v>76760976</v>
      </c>
      <c r="M43" s="4">
        <v>3901778.5</v>
      </c>
      <c r="N43" s="4">
        <v>99081142</v>
      </c>
      <c r="O43" s="4">
        <v>4991500.6000000006</v>
      </c>
      <c r="P43" s="2">
        <v>76394238</v>
      </c>
      <c r="Q43" s="13">
        <v>98604974</v>
      </c>
      <c r="T43" s="2">
        <f t="shared" si="18"/>
        <v>174999212</v>
      </c>
      <c r="U43" s="9">
        <f t="shared" si="19"/>
        <v>38197119</v>
      </c>
      <c r="V43" s="9">
        <f t="shared" si="20"/>
        <v>45768469</v>
      </c>
      <c r="W43" s="9">
        <f t="shared" si="21"/>
        <v>0</v>
      </c>
      <c r="X43" s="9">
        <f t="shared" si="22"/>
        <v>0</v>
      </c>
      <c r="Y43" s="9">
        <f t="shared" si="23"/>
        <v>83965588</v>
      </c>
      <c r="Z43" s="10">
        <f t="shared" si="24"/>
        <v>0.47750555415853213</v>
      </c>
      <c r="AA43" s="4">
        <f t="shared" si="25"/>
        <v>3415669.16</v>
      </c>
      <c r="AB43" s="4">
        <f t="shared" si="26"/>
        <v>26275144.5</v>
      </c>
      <c r="AC43" s="4">
        <f t="shared" si="27"/>
        <v>79027779.900000006</v>
      </c>
      <c r="AD43" s="4">
        <f t="shared" si="28"/>
        <v>166948838.90000001</v>
      </c>
    </row>
    <row r="44" spans="1:30">
      <c r="A44" s="22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69613842</v>
      </c>
      <c r="F44" s="6">
        <f t="shared" si="16"/>
        <v>11112279.4</v>
      </c>
      <c r="G44" s="7">
        <f t="shared" si="17"/>
        <v>0.15962744018639283</v>
      </c>
      <c r="H44" s="5" t="s">
        <v>116</v>
      </c>
      <c r="I44" s="5">
        <v>9</v>
      </c>
      <c r="J44" s="5">
        <v>136</v>
      </c>
      <c r="K44" s="12">
        <f>E44/60</f>
        <v>1160230.7</v>
      </c>
      <c r="L44" s="4">
        <v>45802184</v>
      </c>
      <c r="M44" s="4">
        <v>7349775.1600000001</v>
      </c>
      <c r="N44" s="4">
        <v>23811658</v>
      </c>
      <c r="O44" s="4">
        <v>3762504.24</v>
      </c>
      <c r="P44" s="2">
        <v>45719234</v>
      </c>
      <c r="Q44" s="2">
        <v>45768469</v>
      </c>
      <c r="R44" s="2">
        <v>23587967</v>
      </c>
      <c r="T44" s="2">
        <f t="shared" si="18"/>
        <v>115075670</v>
      </c>
      <c r="U44" s="9">
        <f t="shared" si="19"/>
        <v>22859617</v>
      </c>
      <c r="V44" s="9">
        <f t="shared" si="20"/>
        <v>0</v>
      </c>
      <c r="W44" s="9">
        <f t="shared" si="21"/>
        <v>23587967</v>
      </c>
      <c r="X44" s="9">
        <f t="shared" si="22"/>
        <v>0</v>
      </c>
      <c r="Y44" s="9">
        <f t="shared" si="23"/>
        <v>46447584</v>
      </c>
      <c r="Z44" s="10">
        <f t="shared" si="24"/>
        <v>0.66721764904169489</v>
      </c>
      <c r="AA44" s="4">
        <f t="shared" si="25"/>
        <v>0</v>
      </c>
      <c r="AB44" s="4">
        <f t="shared" si="26"/>
        <v>2810489</v>
      </c>
      <c r="AC44" s="4">
        <f t="shared" si="27"/>
        <v>23694641.600000001</v>
      </c>
      <c r="AD44" s="4">
        <f t="shared" si="28"/>
        <v>58501562.600000001</v>
      </c>
    </row>
    <row r="45" spans="1:30">
      <c r="A45" s="22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153197111</v>
      </c>
      <c r="F45" s="6">
        <f t="shared" si="16"/>
        <v>68988581.5</v>
      </c>
      <c r="G45" s="7">
        <f t="shared" si="17"/>
        <v>0.45032560372499453</v>
      </c>
      <c r="H45" s="5" t="s">
        <v>117</v>
      </c>
      <c r="I45" s="5">
        <v>10</v>
      </c>
      <c r="J45" s="5">
        <v>152</v>
      </c>
      <c r="K45" s="12">
        <v>0</v>
      </c>
      <c r="L45" s="4">
        <v>65450833</v>
      </c>
      <c r="M45" s="4">
        <v>29470254.050000001</v>
      </c>
      <c r="N45" s="4">
        <v>87746278</v>
      </c>
      <c r="O45" s="4">
        <v>39518327.450000003</v>
      </c>
      <c r="P45" s="2">
        <v>65351041</v>
      </c>
      <c r="Q45" s="2"/>
      <c r="S45" s="2">
        <v>87644041</v>
      </c>
      <c r="T45" s="2">
        <f t="shared" si="18"/>
        <v>152995082</v>
      </c>
      <c r="U45" s="9">
        <f t="shared" si="19"/>
        <v>32675520.5</v>
      </c>
      <c r="V45" s="9">
        <f t="shared" si="20"/>
        <v>34548755</v>
      </c>
      <c r="W45" s="9">
        <f t="shared" si="21"/>
        <v>0</v>
      </c>
      <c r="X45" s="9">
        <f t="shared" si="22"/>
        <v>0</v>
      </c>
      <c r="Y45" s="9">
        <f t="shared" si="23"/>
        <v>67224275.5</v>
      </c>
      <c r="Z45" s="10">
        <f t="shared" si="24"/>
        <v>0.43880902884650352</v>
      </c>
      <c r="AA45" s="4">
        <f t="shared" si="25"/>
        <v>0</v>
      </c>
      <c r="AB45" s="4">
        <f t="shared" si="26"/>
        <v>0</v>
      </c>
      <c r="AC45" s="4">
        <f t="shared" si="27"/>
        <v>7609974</v>
      </c>
      <c r="AD45" s="4">
        <f t="shared" si="28"/>
        <v>84208529.5</v>
      </c>
    </row>
    <row r="46" spans="1:30">
      <c r="A46" s="22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91402863</v>
      </c>
      <c r="F46" s="6">
        <f t="shared" si="16"/>
        <v>91522489</v>
      </c>
      <c r="G46" s="7">
        <f t="shared" si="17"/>
        <v>1.001308777384796</v>
      </c>
      <c r="H46" s="5">
        <v>3</v>
      </c>
      <c r="I46" s="5">
        <v>13</v>
      </c>
      <c r="J46" s="5">
        <v>229</v>
      </c>
      <c r="K46" s="12">
        <v>0</v>
      </c>
      <c r="L46" s="4">
        <v>56724182</v>
      </c>
      <c r="M46" s="4">
        <v>56876430</v>
      </c>
      <c r="N46" s="4">
        <v>34678681</v>
      </c>
      <c r="O46" s="4">
        <v>34646059</v>
      </c>
      <c r="P46" s="2">
        <v>56887094</v>
      </c>
      <c r="Q46" s="13">
        <v>34548755</v>
      </c>
      <c r="T46" s="2">
        <f t="shared" si="18"/>
        <v>91435849</v>
      </c>
      <c r="U46" s="9">
        <f t="shared" si="19"/>
        <v>28443547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28443547</v>
      </c>
      <c r="Z46" s="10">
        <f t="shared" si="24"/>
        <v>0.31118879722618753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s="22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131113293</v>
      </c>
      <c r="F47" s="6">
        <f t="shared" si="16"/>
        <v>165650.14464000001</v>
      </c>
      <c r="G47" s="7">
        <f t="shared" si="17"/>
        <v>1.2634122814686685E-3</v>
      </c>
      <c r="H47" s="5">
        <v>1</v>
      </c>
      <c r="I47" s="5">
        <v>3</v>
      </c>
      <c r="J47" s="5">
        <v>69</v>
      </c>
      <c r="K47" s="12">
        <f>E47/60</f>
        <v>2185221.5499999998</v>
      </c>
      <c r="L47" s="4">
        <v>54565089</v>
      </c>
      <c r="M47" s="4">
        <v>97557.687839999999</v>
      </c>
      <c r="N47" s="4">
        <v>76548204</v>
      </c>
      <c r="O47" s="4">
        <v>68092.4568</v>
      </c>
      <c r="Q47" s="2"/>
      <c r="R47" s="2">
        <v>54249592</v>
      </c>
      <c r="S47" s="2">
        <v>76501193</v>
      </c>
      <c r="T47" s="2">
        <f t="shared" si="18"/>
        <v>130750785</v>
      </c>
      <c r="U47" s="9">
        <f t="shared" si="19"/>
        <v>0</v>
      </c>
      <c r="V47" s="9">
        <f t="shared" si="20"/>
        <v>67823387</v>
      </c>
      <c r="W47" s="9">
        <f t="shared" si="21"/>
        <v>54249592</v>
      </c>
      <c r="X47" s="9">
        <f t="shared" si="22"/>
        <v>0</v>
      </c>
      <c r="Y47" s="9">
        <f t="shared" si="23"/>
        <v>122072979</v>
      </c>
      <c r="Z47" s="10">
        <f t="shared" si="24"/>
        <v>0.93104959998220771</v>
      </c>
      <c r="AA47" s="4">
        <f t="shared" si="25"/>
        <v>9012280.3653600011</v>
      </c>
      <c r="AB47" s="4">
        <f t="shared" si="26"/>
        <v>26057008.455360003</v>
      </c>
      <c r="AC47" s="4">
        <f t="shared" si="27"/>
        <v>65390996.355360001</v>
      </c>
      <c r="AD47" s="4">
        <f t="shared" si="28"/>
        <v>130947642.85536</v>
      </c>
    </row>
    <row r="48" spans="1:30">
      <c r="A48" s="22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113665939</v>
      </c>
      <c r="F48" s="6">
        <f t="shared" si="16"/>
        <v>5761213.1999999993</v>
      </c>
      <c r="G48" s="7">
        <f t="shared" si="17"/>
        <v>5.0685484593586114E-2</v>
      </c>
      <c r="H48" s="5">
        <v>2</v>
      </c>
      <c r="I48" s="5">
        <v>11</v>
      </c>
      <c r="J48" s="5">
        <v>109</v>
      </c>
      <c r="K48" s="12">
        <f>E48/60</f>
        <v>1894432.3166666667</v>
      </c>
      <c r="L48" s="4">
        <v>67793496</v>
      </c>
      <c r="M48" s="4">
        <v>3402391.15</v>
      </c>
      <c r="N48" s="4">
        <v>45872443</v>
      </c>
      <c r="O48" s="4">
        <v>2358822.0499999998</v>
      </c>
      <c r="Q48" s="13">
        <v>67823387</v>
      </c>
      <c r="S48" s="2">
        <v>45643650</v>
      </c>
      <c r="T48" s="2">
        <f t="shared" si="18"/>
        <v>113467037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2195402.5300000012</v>
      </c>
      <c r="AB48" s="4">
        <f t="shared" si="26"/>
        <v>16971974.600000001</v>
      </c>
      <c r="AC48" s="4">
        <f t="shared" si="27"/>
        <v>51071756.299999997</v>
      </c>
      <c r="AD48" s="4">
        <f t="shared" si="28"/>
        <v>107904725.8</v>
      </c>
    </row>
    <row r="49" spans="1:30">
      <c r="A49" s="22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108992297</v>
      </c>
      <c r="F49" s="6">
        <f t="shared" si="16"/>
        <v>17609490.359999999</v>
      </c>
      <c r="G49" s="7">
        <f t="shared" si="17"/>
        <v>0.16156637528246606</v>
      </c>
      <c r="H49" s="5">
        <v>1</v>
      </c>
      <c r="I49" s="5">
        <v>12</v>
      </c>
      <c r="J49" s="5">
        <v>118</v>
      </c>
      <c r="K49" s="12">
        <f>E49/60</f>
        <v>1816538.2833333334</v>
      </c>
      <c r="L49" s="4">
        <v>43314576</v>
      </c>
      <c r="M49" s="4">
        <v>7026857.9199999999</v>
      </c>
      <c r="N49" s="4">
        <v>65677721</v>
      </c>
      <c r="O49" s="4">
        <v>10582632.439999999</v>
      </c>
      <c r="P49" s="2">
        <v>43337341</v>
      </c>
      <c r="Q49" s="2"/>
      <c r="R49" s="2">
        <v>65472122</v>
      </c>
      <c r="T49" s="2">
        <f t="shared" si="18"/>
        <v>108809463</v>
      </c>
      <c r="U49" s="9">
        <f t="shared" si="19"/>
        <v>21668670.5</v>
      </c>
      <c r="V49" s="9">
        <f t="shared" si="20"/>
        <v>0</v>
      </c>
      <c r="W49" s="9">
        <f t="shared" si="21"/>
        <v>65472122</v>
      </c>
      <c r="X49" s="9">
        <f t="shared" si="22"/>
        <v>0</v>
      </c>
      <c r="Y49" s="9">
        <f t="shared" si="23"/>
        <v>87140792.5</v>
      </c>
      <c r="Z49" s="10">
        <f t="shared" si="24"/>
        <v>0.79951331331240771</v>
      </c>
      <c r="AA49" s="4">
        <f t="shared" si="25"/>
        <v>0</v>
      </c>
      <c r="AB49" s="4">
        <f t="shared" si="26"/>
        <v>4188969.0400000028</v>
      </c>
      <c r="AC49" s="4">
        <f t="shared" si="27"/>
        <v>36886658.140000001</v>
      </c>
      <c r="AD49" s="4">
        <f t="shared" si="28"/>
        <v>91382806.640000001</v>
      </c>
    </row>
    <row r="50" spans="1:30">
      <c r="A50" s="22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135740708</v>
      </c>
      <c r="F50" s="6">
        <f t="shared" si="16"/>
        <v>61167530.699999996</v>
      </c>
      <c r="G50" s="7">
        <f t="shared" si="17"/>
        <v>0.45062038942658228</v>
      </c>
      <c r="H50" s="5" t="s">
        <v>115</v>
      </c>
      <c r="I50" s="5">
        <v>11</v>
      </c>
      <c r="J50" s="5">
        <v>145</v>
      </c>
      <c r="K50" s="12">
        <v>0</v>
      </c>
      <c r="L50" s="4">
        <v>78958620</v>
      </c>
      <c r="M50" s="4">
        <v>35588630.299999997</v>
      </c>
      <c r="N50" s="4">
        <v>56782088</v>
      </c>
      <c r="O50" s="4">
        <v>25578900.399999999</v>
      </c>
      <c r="R50" s="2">
        <v>78883426</v>
      </c>
      <c r="S50" s="2">
        <v>56653121</v>
      </c>
      <c r="T50" s="2">
        <f t="shared" si="18"/>
        <v>135536547</v>
      </c>
      <c r="U50" s="9">
        <f t="shared" si="19"/>
        <v>0</v>
      </c>
      <c r="V50" s="9">
        <f t="shared" si="20"/>
        <v>54424740</v>
      </c>
      <c r="W50" s="9">
        <f t="shared" si="21"/>
        <v>78883426</v>
      </c>
      <c r="X50" s="9">
        <f t="shared" si="22"/>
        <v>0</v>
      </c>
      <c r="Y50" s="9">
        <f t="shared" si="23"/>
        <v>133308166</v>
      </c>
      <c r="Z50" s="10">
        <f t="shared" si="24"/>
        <v>0.98207949526828753</v>
      </c>
      <c r="AA50" s="4">
        <f t="shared" si="25"/>
        <v>0</v>
      </c>
      <c r="AB50" s="4">
        <f t="shared" si="26"/>
        <v>0</v>
      </c>
      <c r="AC50" s="4">
        <f t="shared" si="27"/>
        <v>6702823.3000000045</v>
      </c>
      <c r="AD50" s="4">
        <f t="shared" si="28"/>
        <v>74573177.300000012</v>
      </c>
    </row>
    <row r="51" spans="1:30">
      <c r="A51" s="22" t="s">
        <v>114</v>
      </c>
      <c r="B51" s="15" t="s">
        <v>92</v>
      </c>
      <c r="C51" s="8">
        <f t="shared" si="29"/>
        <v>50</v>
      </c>
      <c r="E51" s="6">
        <f t="shared" si="15"/>
        <v>86601190</v>
      </c>
      <c r="F51" s="6">
        <f t="shared" si="16"/>
        <v>86568714</v>
      </c>
      <c r="G51" s="7">
        <f t="shared" si="17"/>
        <v>0.99962499360574608</v>
      </c>
      <c r="H51" s="5" t="s">
        <v>117</v>
      </c>
      <c r="I51" s="5">
        <v>12</v>
      </c>
      <c r="J51" s="5">
        <v>225</v>
      </c>
      <c r="K51" s="12">
        <v>0</v>
      </c>
      <c r="L51" s="4">
        <v>32072946</v>
      </c>
      <c r="M51" s="4">
        <v>32192238</v>
      </c>
      <c r="N51" s="4">
        <v>54528244</v>
      </c>
      <c r="O51" s="4">
        <v>54376476</v>
      </c>
      <c r="P51" s="2">
        <v>32038163</v>
      </c>
      <c r="Q51" s="13">
        <v>54424740</v>
      </c>
      <c r="T51" s="2">
        <f t="shared" si="18"/>
        <v>86462903</v>
      </c>
      <c r="U51" s="9">
        <f t="shared" si="19"/>
        <v>16019081.5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16019081.5</v>
      </c>
      <c r="Z51" s="10">
        <f t="shared" si="24"/>
        <v>0.18497530461186504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32476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topLeftCell="A43" workbookViewId="0">
      <selection activeCell="E62" sqref="E62"/>
    </sheetView>
  </sheetViews>
  <sheetFormatPr defaultRowHeight="15"/>
  <sheetData>
    <row r="1" spans="1:10">
      <c r="A1" s="23" t="s">
        <v>93</v>
      </c>
      <c r="B1" s="23" t="s">
        <v>118</v>
      </c>
      <c r="C1" s="23" t="s">
        <v>119</v>
      </c>
      <c r="D1" s="23" t="s">
        <v>120</v>
      </c>
      <c r="E1" s="23" t="s">
        <v>121</v>
      </c>
      <c r="F1" s="23" t="s">
        <v>1</v>
      </c>
      <c r="G1" s="23" t="s">
        <v>2</v>
      </c>
      <c r="H1" s="23" t="s">
        <v>3</v>
      </c>
      <c r="I1" s="23" t="s">
        <v>122</v>
      </c>
      <c r="J1" s="23" t="s">
        <v>123</v>
      </c>
    </row>
    <row r="2" spans="1:10">
      <c r="A2" t="s">
        <v>114</v>
      </c>
      <c r="B2">
        <v>1</v>
      </c>
      <c r="C2" t="s">
        <v>30</v>
      </c>
      <c r="D2">
        <v>6453082</v>
      </c>
      <c r="E2" t="s">
        <v>4</v>
      </c>
      <c r="F2" t="s">
        <v>5</v>
      </c>
      <c r="G2" t="s">
        <v>7</v>
      </c>
      <c r="H2" t="s">
        <v>124</v>
      </c>
      <c r="I2" t="s">
        <v>125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6453082</v>
      </c>
      <c r="E3" t="s">
        <v>4</v>
      </c>
      <c r="F3" t="s">
        <v>9</v>
      </c>
      <c r="G3" t="s">
        <v>10</v>
      </c>
      <c r="H3" t="s">
        <v>124</v>
      </c>
      <c r="I3" t="s">
        <v>126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127</v>
      </c>
      <c r="I4" t="s">
        <v>128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12420567</v>
      </c>
      <c r="E5" t="s">
        <v>4</v>
      </c>
      <c r="F5" t="s">
        <v>9</v>
      </c>
      <c r="G5" t="s">
        <v>11</v>
      </c>
      <c r="H5" t="s">
        <v>124</v>
      </c>
      <c r="I5" t="s">
        <v>129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12420567</v>
      </c>
      <c r="E6" t="s">
        <v>4</v>
      </c>
      <c r="F6" t="s">
        <v>5</v>
      </c>
      <c r="G6" t="s">
        <v>8</v>
      </c>
      <c r="H6" t="s">
        <v>124</v>
      </c>
      <c r="I6" t="s">
        <v>130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49440715</v>
      </c>
      <c r="E7" t="s">
        <v>13</v>
      </c>
      <c r="F7" t="s">
        <v>15</v>
      </c>
      <c r="G7" t="s">
        <v>15</v>
      </c>
      <c r="H7" t="s">
        <v>131</v>
      </c>
      <c r="I7" t="s">
        <v>132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49440715</v>
      </c>
      <c r="E8" t="s">
        <v>13</v>
      </c>
      <c r="F8" t="s">
        <v>14</v>
      </c>
      <c r="G8" t="s">
        <v>14</v>
      </c>
      <c r="H8" t="s">
        <v>131</v>
      </c>
      <c r="I8" t="s">
        <v>133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127</v>
      </c>
      <c r="I9" t="s">
        <v>134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49436949</v>
      </c>
      <c r="E10" t="s">
        <v>4</v>
      </c>
      <c r="F10" t="s">
        <v>5</v>
      </c>
      <c r="G10" t="s">
        <v>7</v>
      </c>
      <c r="H10" t="s">
        <v>124</v>
      </c>
      <c r="I10" t="s">
        <v>135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49436949</v>
      </c>
      <c r="E11" t="s">
        <v>4</v>
      </c>
      <c r="F11" t="s">
        <v>5</v>
      </c>
      <c r="G11" t="s">
        <v>6</v>
      </c>
      <c r="H11" t="s">
        <v>124</v>
      </c>
      <c r="I11" t="s">
        <v>136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11695810.5</v>
      </c>
      <c r="E12" t="s">
        <v>19</v>
      </c>
      <c r="F12" t="s">
        <v>20</v>
      </c>
      <c r="G12" t="s">
        <v>22</v>
      </c>
      <c r="H12" t="s">
        <v>137</v>
      </c>
      <c r="I12" t="s">
        <v>138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11695810.5</v>
      </c>
      <c r="E13" t="s">
        <v>19</v>
      </c>
      <c r="F13" t="s">
        <v>20</v>
      </c>
      <c r="G13" t="s">
        <v>21</v>
      </c>
      <c r="H13" t="s">
        <v>137</v>
      </c>
      <c r="I13" t="s">
        <v>139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38346602</v>
      </c>
      <c r="E14" t="s">
        <v>19</v>
      </c>
      <c r="F14" t="s">
        <v>20</v>
      </c>
      <c r="G14" t="s">
        <v>21</v>
      </c>
      <c r="H14" t="s">
        <v>137</v>
      </c>
      <c r="I14" t="s">
        <v>140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38346602</v>
      </c>
      <c r="E15" t="s">
        <v>19</v>
      </c>
      <c r="F15" t="s">
        <v>20</v>
      </c>
      <c r="G15" t="s">
        <v>22</v>
      </c>
      <c r="H15" t="s">
        <v>137</v>
      </c>
      <c r="I15" t="s">
        <v>141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127</v>
      </c>
      <c r="I16" t="s">
        <v>142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28350300</v>
      </c>
      <c r="E17" t="s">
        <v>4</v>
      </c>
      <c r="F17" t="s">
        <v>5</v>
      </c>
      <c r="G17" t="s">
        <v>6</v>
      </c>
      <c r="H17" t="s">
        <v>124</v>
      </c>
      <c r="I17" t="s">
        <v>143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28350300</v>
      </c>
      <c r="E18" t="s">
        <v>4</v>
      </c>
      <c r="F18" t="s">
        <v>9</v>
      </c>
      <c r="G18" t="s">
        <v>11</v>
      </c>
      <c r="H18" t="s">
        <v>124</v>
      </c>
      <c r="I18" t="s">
        <v>144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43896761</v>
      </c>
      <c r="E19" t="s">
        <v>13</v>
      </c>
      <c r="F19" t="s">
        <v>14</v>
      </c>
      <c r="G19" t="s">
        <v>14</v>
      </c>
      <c r="H19" t="s">
        <v>131</v>
      </c>
      <c r="I19" t="s">
        <v>145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43896761</v>
      </c>
      <c r="E20" t="s">
        <v>13</v>
      </c>
      <c r="F20" t="s">
        <v>15</v>
      </c>
      <c r="G20" t="s">
        <v>15</v>
      </c>
      <c r="H20" t="s">
        <v>131</v>
      </c>
      <c r="I20" t="s">
        <v>146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27223762.5</v>
      </c>
      <c r="E21" t="s">
        <v>4</v>
      </c>
      <c r="F21" t="s">
        <v>9</v>
      </c>
      <c r="G21" t="s">
        <v>10</v>
      </c>
      <c r="H21" t="s">
        <v>124</v>
      </c>
      <c r="I21" t="s">
        <v>147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27223762.5</v>
      </c>
      <c r="E22" t="s">
        <v>4</v>
      </c>
      <c r="F22" t="s">
        <v>9</v>
      </c>
      <c r="G22" t="s">
        <v>12</v>
      </c>
      <c r="H22" t="s">
        <v>124</v>
      </c>
      <c r="I22" t="s">
        <v>148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11751982.5</v>
      </c>
      <c r="E23" t="s">
        <v>13</v>
      </c>
      <c r="F23" t="s">
        <v>16</v>
      </c>
      <c r="G23" t="s">
        <v>18</v>
      </c>
      <c r="H23" t="s">
        <v>131</v>
      </c>
      <c r="I23" t="s">
        <v>149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11751982.5</v>
      </c>
      <c r="E24" t="s">
        <v>13</v>
      </c>
      <c r="F24" t="s">
        <v>14</v>
      </c>
      <c r="G24" t="s">
        <v>14</v>
      </c>
      <c r="H24" t="s">
        <v>131</v>
      </c>
      <c r="I24" t="s">
        <v>150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33917010</v>
      </c>
      <c r="E25" t="s">
        <v>19</v>
      </c>
      <c r="F25" t="s">
        <v>20</v>
      </c>
      <c r="G25" t="s">
        <v>21</v>
      </c>
      <c r="H25" t="s">
        <v>137</v>
      </c>
      <c r="I25" t="s">
        <v>151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33917010</v>
      </c>
      <c r="E26" t="s">
        <v>19</v>
      </c>
      <c r="F26" t="s">
        <v>20</v>
      </c>
      <c r="G26" t="s">
        <v>22</v>
      </c>
      <c r="H26" t="s">
        <v>137</v>
      </c>
      <c r="I26" t="s">
        <v>152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16001998.5</v>
      </c>
      <c r="E27" t="s">
        <v>4</v>
      </c>
      <c r="F27" t="s">
        <v>5</v>
      </c>
      <c r="G27" t="s">
        <v>6</v>
      </c>
      <c r="H27" t="s">
        <v>124</v>
      </c>
      <c r="I27" t="s">
        <v>125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16001998.5</v>
      </c>
      <c r="E28" t="s">
        <v>4</v>
      </c>
      <c r="F28" t="s">
        <v>9</v>
      </c>
      <c r="G28" t="s">
        <v>10</v>
      </c>
      <c r="H28" t="s">
        <v>124</v>
      </c>
      <c r="I28" t="s">
        <v>153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38308827.5</v>
      </c>
      <c r="E29" t="s">
        <v>13</v>
      </c>
      <c r="F29" t="s">
        <v>16</v>
      </c>
      <c r="G29" t="s">
        <v>18</v>
      </c>
      <c r="H29" t="s">
        <v>131</v>
      </c>
      <c r="I29" t="s">
        <v>154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38308827.5</v>
      </c>
      <c r="E30" t="s">
        <v>13</v>
      </c>
      <c r="F30" t="s">
        <v>14</v>
      </c>
      <c r="G30" t="s">
        <v>14</v>
      </c>
      <c r="H30" t="s">
        <v>131</v>
      </c>
      <c r="I30" t="s">
        <v>155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127</v>
      </c>
      <c r="I31" t="s">
        <v>156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10480184.5</v>
      </c>
      <c r="E32" t="s">
        <v>4</v>
      </c>
      <c r="F32" t="s">
        <v>9</v>
      </c>
      <c r="G32" t="s">
        <v>11</v>
      </c>
      <c r="H32" t="s">
        <v>124</v>
      </c>
      <c r="I32" t="s">
        <v>157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10480184.5</v>
      </c>
      <c r="E33" t="s">
        <v>4</v>
      </c>
      <c r="F33" t="s">
        <v>9</v>
      </c>
      <c r="G33" t="s">
        <v>12</v>
      </c>
      <c r="H33" t="s">
        <v>124</v>
      </c>
      <c r="I33" t="s">
        <v>158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45119359.5</v>
      </c>
      <c r="E34" t="s">
        <v>19</v>
      </c>
      <c r="F34" t="s">
        <v>20</v>
      </c>
      <c r="G34" t="s">
        <v>21</v>
      </c>
      <c r="H34" t="s">
        <v>137</v>
      </c>
      <c r="I34" t="s">
        <v>159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45119359.5</v>
      </c>
      <c r="E35" t="s">
        <v>19</v>
      </c>
      <c r="F35" t="s">
        <v>20</v>
      </c>
      <c r="G35" t="s">
        <v>22</v>
      </c>
      <c r="H35" t="s">
        <v>137</v>
      </c>
      <c r="I35" t="s">
        <v>160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127</v>
      </c>
      <c r="I36" t="s">
        <v>161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49402394</v>
      </c>
      <c r="E37" t="s">
        <v>19</v>
      </c>
      <c r="F37" t="s">
        <v>20</v>
      </c>
      <c r="G37" t="s">
        <v>21</v>
      </c>
      <c r="H37" t="s">
        <v>137</v>
      </c>
      <c r="I37" t="s">
        <v>160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49402394</v>
      </c>
      <c r="E38" t="s">
        <v>19</v>
      </c>
      <c r="F38" t="s">
        <v>20</v>
      </c>
      <c r="G38" t="s">
        <v>22</v>
      </c>
      <c r="H38" t="s">
        <v>137</v>
      </c>
      <c r="I38" t="s">
        <v>138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127</v>
      </c>
      <c r="I39" t="s">
        <v>162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11675231.5</v>
      </c>
      <c r="E40" t="s">
        <v>4</v>
      </c>
      <c r="F40" t="s">
        <v>5</v>
      </c>
      <c r="G40" t="s">
        <v>8</v>
      </c>
      <c r="H40" t="s">
        <v>124</v>
      </c>
      <c r="I40" t="s">
        <v>163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11675231.5</v>
      </c>
      <c r="E41" t="s">
        <v>4</v>
      </c>
      <c r="F41" t="s">
        <v>9</v>
      </c>
      <c r="G41" t="s">
        <v>10</v>
      </c>
      <c r="H41" t="s">
        <v>124</v>
      </c>
      <c r="I41" t="s">
        <v>164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32726779.5</v>
      </c>
      <c r="E42" t="s">
        <v>13</v>
      </c>
      <c r="F42" t="s">
        <v>15</v>
      </c>
      <c r="G42" t="s">
        <v>15</v>
      </c>
      <c r="H42" t="s">
        <v>131</v>
      </c>
      <c r="I42" t="s">
        <v>165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32726779.5</v>
      </c>
      <c r="E43" t="s">
        <v>13</v>
      </c>
      <c r="F43" t="s">
        <v>16</v>
      </c>
      <c r="G43" t="s">
        <v>17</v>
      </c>
      <c r="H43" t="s">
        <v>131</v>
      </c>
      <c r="I43" t="s">
        <v>166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127</v>
      </c>
      <c r="I44" t="s">
        <v>167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39425890.5</v>
      </c>
      <c r="E45" t="s">
        <v>13</v>
      </c>
      <c r="F45" t="s">
        <v>15</v>
      </c>
      <c r="G45" t="s">
        <v>15</v>
      </c>
      <c r="H45" t="s">
        <v>131</v>
      </c>
      <c r="I45" t="s">
        <v>168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39425890.5</v>
      </c>
      <c r="E46" t="s">
        <v>13</v>
      </c>
      <c r="F46" t="s">
        <v>16</v>
      </c>
      <c r="G46" t="s">
        <v>18</v>
      </c>
      <c r="H46" t="s">
        <v>131</v>
      </c>
      <c r="I46" t="s">
        <v>169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127</v>
      </c>
      <c r="I47" t="s">
        <v>170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22771862.5</v>
      </c>
      <c r="E48" t="s">
        <v>4</v>
      </c>
      <c r="F48" t="s">
        <v>9</v>
      </c>
      <c r="G48" t="s">
        <v>11</v>
      </c>
      <c r="H48" t="s">
        <v>124</v>
      </c>
      <c r="I48" t="s">
        <v>158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22771862.5</v>
      </c>
      <c r="E49" t="s">
        <v>4</v>
      </c>
      <c r="F49" t="s">
        <v>9</v>
      </c>
      <c r="G49" t="s">
        <v>10</v>
      </c>
      <c r="H49" t="s">
        <v>124</v>
      </c>
      <c r="I49" t="s">
        <v>129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127</v>
      </c>
      <c r="I50" t="s">
        <v>171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6107708</v>
      </c>
      <c r="E51" t="s">
        <v>19</v>
      </c>
      <c r="F51" t="s">
        <v>20</v>
      </c>
      <c r="G51" t="s">
        <v>22</v>
      </c>
      <c r="H51" t="s">
        <v>137</v>
      </c>
      <c r="I51" t="s">
        <v>141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6107708</v>
      </c>
      <c r="E52" t="s">
        <v>19</v>
      </c>
      <c r="F52" t="s">
        <v>20</v>
      </c>
      <c r="G52" t="s">
        <v>21</v>
      </c>
      <c r="H52" t="s">
        <v>137</v>
      </c>
      <c r="I52" t="s">
        <v>140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127</v>
      </c>
      <c r="I53" t="s">
        <v>128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6214684.5</v>
      </c>
      <c r="E54" t="s">
        <v>4</v>
      </c>
      <c r="F54" t="s">
        <v>9</v>
      </c>
      <c r="G54" t="s">
        <v>12</v>
      </c>
      <c r="H54" t="s">
        <v>124</v>
      </c>
      <c r="I54" t="s">
        <v>129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6214684.5</v>
      </c>
      <c r="E55" t="s">
        <v>4</v>
      </c>
      <c r="F55" t="s">
        <v>5</v>
      </c>
      <c r="G55" t="s">
        <v>8</v>
      </c>
      <c r="H55" t="s">
        <v>124</v>
      </c>
      <c r="I55" t="s">
        <v>172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127</v>
      </c>
      <c r="I56" t="s">
        <v>134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17236768</v>
      </c>
      <c r="E57" t="s">
        <v>19</v>
      </c>
      <c r="F57" t="s">
        <v>20</v>
      </c>
      <c r="G57" t="s">
        <v>22</v>
      </c>
      <c r="H57" t="s">
        <v>137</v>
      </c>
      <c r="I57" t="s">
        <v>141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17236768</v>
      </c>
      <c r="E58" t="s">
        <v>19</v>
      </c>
      <c r="F58" t="s">
        <v>20</v>
      </c>
      <c r="G58" t="s">
        <v>21</v>
      </c>
      <c r="H58" t="s">
        <v>137</v>
      </c>
      <c r="I58" t="s">
        <v>140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127</v>
      </c>
      <c r="I59" t="s">
        <v>142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38276780.5</v>
      </c>
      <c r="E60" t="s">
        <v>4</v>
      </c>
      <c r="F60" t="s">
        <v>5</v>
      </c>
      <c r="G60" t="s">
        <v>8</v>
      </c>
      <c r="H60" t="s">
        <v>124</v>
      </c>
      <c r="I60" t="s">
        <v>173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38276780.5</v>
      </c>
      <c r="E61" t="s">
        <v>4</v>
      </c>
      <c r="F61" t="s">
        <v>5</v>
      </c>
      <c r="G61" t="s">
        <v>7</v>
      </c>
      <c r="H61" t="s">
        <v>124</v>
      </c>
      <c r="I61" t="s">
        <v>125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127</v>
      </c>
      <c r="I62" t="s">
        <v>156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6160620.5</v>
      </c>
      <c r="E63" t="s">
        <v>13</v>
      </c>
      <c r="F63" t="s">
        <v>15</v>
      </c>
      <c r="G63" t="s">
        <v>15</v>
      </c>
      <c r="H63" t="s">
        <v>131</v>
      </c>
      <c r="I63" t="s">
        <v>174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6160620.5</v>
      </c>
      <c r="E64" t="s">
        <v>13</v>
      </c>
      <c r="F64" t="s">
        <v>14</v>
      </c>
      <c r="G64" t="s">
        <v>14</v>
      </c>
      <c r="H64" t="s">
        <v>131</v>
      </c>
      <c r="I64" t="s">
        <v>175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127</v>
      </c>
      <c r="I65" t="s">
        <v>161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32758416.5</v>
      </c>
      <c r="E66" t="s">
        <v>19</v>
      </c>
      <c r="F66" t="s">
        <v>20</v>
      </c>
      <c r="G66" t="s">
        <v>22</v>
      </c>
      <c r="H66" t="s">
        <v>137</v>
      </c>
      <c r="I66" t="s">
        <v>152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32758416.5</v>
      </c>
      <c r="E67" t="s">
        <v>19</v>
      </c>
      <c r="F67" t="s">
        <v>20</v>
      </c>
      <c r="G67" t="s">
        <v>21</v>
      </c>
      <c r="H67" t="s">
        <v>137</v>
      </c>
      <c r="I67" t="s">
        <v>138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127</v>
      </c>
      <c r="I68" t="s">
        <v>162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28442808</v>
      </c>
      <c r="E69" t="s">
        <v>4</v>
      </c>
      <c r="F69" t="s">
        <v>5</v>
      </c>
      <c r="G69" t="s">
        <v>6</v>
      </c>
      <c r="H69" t="s">
        <v>124</v>
      </c>
      <c r="I69" t="s">
        <v>172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28442808</v>
      </c>
      <c r="E70" t="s">
        <v>4</v>
      </c>
      <c r="F70" t="s">
        <v>5</v>
      </c>
      <c r="G70" t="s">
        <v>7</v>
      </c>
      <c r="H70" t="s">
        <v>124</v>
      </c>
      <c r="I70" t="s">
        <v>135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39430893.5</v>
      </c>
      <c r="E71" t="s">
        <v>19</v>
      </c>
      <c r="F71" t="s">
        <v>20</v>
      </c>
      <c r="G71" t="s">
        <v>22</v>
      </c>
      <c r="H71" t="s">
        <v>137</v>
      </c>
      <c r="I71" t="s">
        <v>139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39430893.5</v>
      </c>
      <c r="E72" t="s">
        <v>19</v>
      </c>
      <c r="F72" t="s">
        <v>20</v>
      </c>
      <c r="G72" t="s">
        <v>21</v>
      </c>
      <c r="H72" t="s">
        <v>137</v>
      </c>
      <c r="I72" t="s">
        <v>159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127</v>
      </c>
      <c r="I73" t="s">
        <v>167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127</v>
      </c>
      <c r="I74" t="s">
        <v>170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127</v>
      </c>
      <c r="I75" t="s">
        <v>171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38323335</v>
      </c>
      <c r="E76" t="s">
        <v>4</v>
      </c>
      <c r="F76" t="s">
        <v>9</v>
      </c>
      <c r="G76" t="s">
        <v>10</v>
      </c>
      <c r="H76" t="s">
        <v>124</v>
      </c>
      <c r="I76" t="s">
        <v>126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38323335</v>
      </c>
      <c r="E77" t="s">
        <v>4</v>
      </c>
      <c r="F77" t="s">
        <v>5</v>
      </c>
      <c r="G77" t="s">
        <v>6</v>
      </c>
      <c r="H77" t="s">
        <v>124</v>
      </c>
      <c r="I77" t="s">
        <v>136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43845314</v>
      </c>
      <c r="E78" t="s">
        <v>13</v>
      </c>
      <c r="F78" t="s">
        <v>14</v>
      </c>
      <c r="G78" t="s">
        <v>14</v>
      </c>
      <c r="H78" t="s">
        <v>131</v>
      </c>
      <c r="I78" t="s">
        <v>176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43845314</v>
      </c>
      <c r="E79" t="s">
        <v>13</v>
      </c>
      <c r="F79" t="s">
        <v>16</v>
      </c>
      <c r="G79" t="s">
        <v>18</v>
      </c>
      <c r="H79" t="s">
        <v>131</v>
      </c>
      <c r="I79" t="s">
        <v>177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127</v>
      </c>
      <c r="I80" t="s">
        <v>171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22926529</v>
      </c>
      <c r="E81" t="s">
        <v>4</v>
      </c>
      <c r="F81" t="s">
        <v>5</v>
      </c>
      <c r="G81" t="s">
        <v>8</v>
      </c>
      <c r="H81" t="s">
        <v>124</v>
      </c>
      <c r="I81" t="s">
        <v>135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22926529</v>
      </c>
      <c r="E82" t="s">
        <v>4</v>
      </c>
      <c r="F82" t="s">
        <v>9</v>
      </c>
      <c r="G82" t="s">
        <v>10</v>
      </c>
      <c r="H82" t="s">
        <v>124</v>
      </c>
      <c r="I82" t="s">
        <v>153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11669175</v>
      </c>
      <c r="E83" t="s">
        <v>19</v>
      </c>
      <c r="F83" t="s">
        <v>20</v>
      </c>
      <c r="G83" t="s">
        <v>21</v>
      </c>
      <c r="H83" t="s">
        <v>137</v>
      </c>
      <c r="I83" t="s">
        <v>178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11669175</v>
      </c>
      <c r="E84" t="s">
        <v>19</v>
      </c>
      <c r="F84" t="s">
        <v>20</v>
      </c>
      <c r="G84" t="s">
        <v>22</v>
      </c>
      <c r="H84" t="s">
        <v>137</v>
      </c>
      <c r="I84" t="s">
        <v>141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127</v>
      </c>
      <c r="I85" t="s">
        <v>167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127</v>
      </c>
      <c r="I86" t="s">
        <v>142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28342897</v>
      </c>
      <c r="E87" t="s">
        <v>13</v>
      </c>
      <c r="F87" t="s">
        <v>15</v>
      </c>
      <c r="G87" t="s">
        <v>15</v>
      </c>
      <c r="H87" t="s">
        <v>131</v>
      </c>
      <c r="I87" t="s">
        <v>179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28342897</v>
      </c>
      <c r="E88" t="s">
        <v>13</v>
      </c>
      <c r="F88" t="s">
        <v>14</v>
      </c>
      <c r="G88" t="s">
        <v>14</v>
      </c>
      <c r="H88" t="s">
        <v>131</v>
      </c>
      <c r="I88" t="s">
        <v>180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33935638</v>
      </c>
      <c r="E89" t="s">
        <v>19</v>
      </c>
      <c r="F89" t="s">
        <v>20</v>
      </c>
      <c r="G89" t="s">
        <v>21</v>
      </c>
      <c r="H89" t="s">
        <v>137</v>
      </c>
      <c r="I89" t="s">
        <v>140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33935638</v>
      </c>
      <c r="E90" t="s">
        <v>19</v>
      </c>
      <c r="F90" t="s">
        <v>20</v>
      </c>
      <c r="G90" t="s">
        <v>22</v>
      </c>
      <c r="H90" t="s">
        <v>137</v>
      </c>
      <c r="I90" t="s">
        <v>160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127</v>
      </c>
      <c r="I91" t="s">
        <v>171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5545318</v>
      </c>
      <c r="E92" t="s">
        <v>4</v>
      </c>
      <c r="F92" t="s">
        <v>9</v>
      </c>
      <c r="G92" t="s">
        <v>12</v>
      </c>
      <c r="H92" t="s">
        <v>124</v>
      </c>
      <c r="I92" t="s">
        <v>153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5545318</v>
      </c>
      <c r="E93" t="s">
        <v>4</v>
      </c>
      <c r="F93" t="s">
        <v>5</v>
      </c>
      <c r="G93" t="s">
        <v>6</v>
      </c>
      <c r="H93" t="s">
        <v>124</v>
      </c>
      <c r="I93" t="s">
        <v>172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5524418</v>
      </c>
      <c r="E94" t="s">
        <v>13</v>
      </c>
      <c r="F94" t="s">
        <v>16</v>
      </c>
      <c r="G94" t="s">
        <v>18</v>
      </c>
      <c r="H94" t="s">
        <v>131</v>
      </c>
      <c r="I94" t="s">
        <v>181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5524418</v>
      </c>
      <c r="E95" t="s">
        <v>13</v>
      </c>
      <c r="F95" t="s">
        <v>16</v>
      </c>
      <c r="G95" t="s">
        <v>17</v>
      </c>
      <c r="H95" t="s">
        <v>131</v>
      </c>
      <c r="I95" t="s">
        <v>182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127</v>
      </c>
      <c r="I96" t="s">
        <v>161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43827520.5</v>
      </c>
      <c r="E97" t="s">
        <v>19</v>
      </c>
      <c r="F97" t="s">
        <v>20</v>
      </c>
      <c r="G97" t="s">
        <v>22</v>
      </c>
      <c r="H97" t="s">
        <v>137</v>
      </c>
      <c r="I97" t="s">
        <v>139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43827520.5</v>
      </c>
      <c r="E98" t="s">
        <v>19</v>
      </c>
      <c r="F98" t="s">
        <v>20</v>
      </c>
      <c r="G98" t="s">
        <v>21</v>
      </c>
      <c r="H98" t="s">
        <v>137</v>
      </c>
      <c r="I98" t="s">
        <v>152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127</v>
      </c>
      <c r="I99" t="s">
        <v>161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11723850.5</v>
      </c>
      <c r="E100" t="s">
        <v>13</v>
      </c>
      <c r="F100" t="s">
        <v>14</v>
      </c>
      <c r="G100" t="s">
        <v>14</v>
      </c>
      <c r="H100" t="s">
        <v>131</v>
      </c>
      <c r="I100" t="s">
        <v>145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11723850.5</v>
      </c>
      <c r="E101" t="s">
        <v>13</v>
      </c>
      <c r="F101" t="s">
        <v>16</v>
      </c>
      <c r="G101" t="s">
        <v>17</v>
      </c>
      <c r="H101" t="s">
        <v>131</v>
      </c>
      <c r="I101" t="s">
        <v>183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127</v>
      </c>
      <c r="I102" t="s">
        <v>128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49465540</v>
      </c>
      <c r="E103" t="s">
        <v>13</v>
      </c>
      <c r="F103" t="s">
        <v>16</v>
      </c>
      <c r="G103" t="s">
        <v>17</v>
      </c>
      <c r="H103" t="s">
        <v>131</v>
      </c>
      <c r="I103" t="s">
        <v>184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49465540</v>
      </c>
      <c r="E104" t="s">
        <v>13</v>
      </c>
      <c r="F104" t="s">
        <v>16</v>
      </c>
      <c r="G104" t="s">
        <v>18</v>
      </c>
      <c r="H104" t="s">
        <v>131</v>
      </c>
      <c r="I104" t="s">
        <v>149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11792970.5</v>
      </c>
      <c r="E105" t="s">
        <v>19</v>
      </c>
      <c r="F105" t="s">
        <v>20</v>
      </c>
      <c r="G105" t="s">
        <v>21</v>
      </c>
      <c r="H105" t="s">
        <v>137</v>
      </c>
      <c r="I105" t="s">
        <v>151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11792970.5</v>
      </c>
      <c r="E106" t="s">
        <v>19</v>
      </c>
      <c r="F106" t="s">
        <v>20</v>
      </c>
      <c r="G106" t="s">
        <v>22</v>
      </c>
      <c r="H106" t="s">
        <v>137</v>
      </c>
      <c r="I106" t="s">
        <v>159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127</v>
      </c>
      <c r="I107" t="s">
        <v>161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6227261</v>
      </c>
      <c r="E108" t="s">
        <v>4</v>
      </c>
      <c r="F108" t="s">
        <v>9</v>
      </c>
      <c r="G108" t="s">
        <v>12</v>
      </c>
      <c r="H108" t="s">
        <v>124</v>
      </c>
      <c r="I108" t="s">
        <v>147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6227261</v>
      </c>
      <c r="E109" t="s">
        <v>4</v>
      </c>
      <c r="F109" t="s">
        <v>5</v>
      </c>
      <c r="G109" t="s">
        <v>8</v>
      </c>
      <c r="H109" t="s">
        <v>124</v>
      </c>
      <c r="I109" t="s">
        <v>143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17279878.5</v>
      </c>
      <c r="E110" t="s">
        <v>4</v>
      </c>
      <c r="F110" t="s">
        <v>9</v>
      </c>
      <c r="G110" t="s">
        <v>12</v>
      </c>
      <c r="H110" t="s">
        <v>124</v>
      </c>
      <c r="I110" t="s">
        <v>144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17279878.5</v>
      </c>
      <c r="E111" t="s">
        <v>4</v>
      </c>
      <c r="F111" t="s">
        <v>5</v>
      </c>
      <c r="G111" t="s">
        <v>7</v>
      </c>
      <c r="H111" t="s">
        <v>124</v>
      </c>
      <c r="I111" t="s">
        <v>135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32631090.5</v>
      </c>
      <c r="E112" t="s">
        <v>19</v>
      </c>
      <c r="F112" t="s">
        <v>20</v>
      </c>
      <c r="G112" t="s">
        <v>22</v>
      </c>
      <c r="H112" t="s">
        <v>137</v>
      </c>
      <c r="I112" t="s">
        <v>141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32631090.5</v>
      </c>
      <c r="E113" t="s">
        <v>19</v>
      </c>
      <c r="F113" t="s">
        <v>20</v>
      </c>
      <c r="G113" t="s">
        <v>21</v>
      </c>
      <c r="H113" t="s">
        <v>137</v>
      </c>
      <c r="I113" t="s">
        <v>140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127</v>
      </c>
      <c r="I114" t="s">
        <v>156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38197119</v>
      </c>
      <c r="E115" t="s">
        <v>4</v>
      </c>
      <c r="F115" t="s">
        <v>5</v>
      </c>
      <c r="G115" t="s">
        <v>6</v>
      </c>
      <c r="H115" t="s">
        <v>124</v>
      </c>
      <c r="I115" t="s">
        <v>136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38197119</v>
      </c>
      <c r="E116" t="s">
        <v>4</v>
      </c>
      <c r="F116" t="s">
        <v>5</v>
      </c>
      <c r="G116" t="s">
        <v>7</v>
      </c>
      <c r="H116" t="s">
        <v>124</v>
      </c>
      <c r="I116" t="s">
        <v>130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49302487</v>
      </c>
      <c r="E117" t="s">
        <v>13</v>
      </c>
      <c r="F117" t="s">
        <v>15</v>
      </c>
      <c r="G117" t="s">
        <v>15</v>
      </c>
      <c r="H117" t="s">
        <v>131</v>
      </c>
      <c r="I117" t="s">
        <v>185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49302487</v>
      </c>
      <c r="E118" t="s">
        <v>13</v>
      </c>
      <c r="F118" t="s">
        <v>16</v>
      </c>
      <c r="G118" t="s">
        <v>17</v>
      </c>
      <c r="H118" t="s">
        <v>131</v>
      </c>
      <c r="I118" t="s">
        <v>154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22859617</v>
      </c>
      <c r="E119" t="s">
        <v>4</v>
      </c>
      <c r="F119" t="s">
        <v>5</v>
      </c>
      <c r="G119" t="s">
        <v>6</v>
      </c>
      <c r="H119" t="s">
        <v>124</v>
      </c>
      <c r="I119" t="s">
        <v>143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22859617</v>
      </c>
      <c r="E120" t="s">
        <v>4</v>
      </c>
      <c r="F120" t="s">
        <v>5</v>
      </c>
      <c r="G120" t="s">
        <v>7</v>
      </c>
      <c r="H120" t="s">
        <v>124</v>
      </c>
      <c r="I120" t="s">
        <v>125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22884234.5</v>
      </c>
      <c r="E121" t="s">
        <v>13</v>
      </c>
      <c r="F121" t="s">
        <v>15</v>
      </c>
      <c r="G121" t="s">
        <v>15</v>
      </c>
      <c r="H121" t="s">
        <v>131</v>
      </c>
      <c r="I121" t="s">
        <v>174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22884234.5</v>
      </c>
      <c r="E122" t="s">
        <v>13</v>
      </c>
      <c r="F122" t="s">
        <v>16</v>
      </c>
      <c r="G122" t="s">
        <v>18</v>
      </c>
      <c r="H122" t="s">
        <v>131</v>
      </c>
      <c r="I122" t="s">
        <v>154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11793983.5</v>
      </c>
      <c r="E123" t="s">
        <v>19</v>
      </c>
      <c r="F123" t="s">
        <v>20</v>
      </c>
      <c r="G123" t="s">
        <v>22</v>
      </c>
      <c r="H123" t="s">
        <v>137</v>
      </c>
      <c r="I123" t="s">
        <v>139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11793983.5</v>
      </c>
      <c r="E124" t="s">
        <v>19</v>
      </c>
      <c r="F124" t="s">
        <v>20</v>
      </c>
      <c r="G124" t="s">
        <v>21</v>
      </c>
      <c r="H124" t="s">
        <v>137</v>
      </c>
      <c r="I124" t="s">
        <v>186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32675520.5</v>
      </c>
      <c r="E125" t="s">
        <v>4</v>
      </c>
      <c r="F125" t="s">
        <v>5</v>
      </c>
      <c r="G125" t="s">
        <v>7</v>
      </c>
      <c r="H125" t="s">
        <v>124</v>
      </c>
      <c r="I125" t="s">
        <v>173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32675520.5</v>
      </c>
      <c r="E126" t="s">
        <v>4</v>
      </c>
      <c r="F126" t="s">
        <v>5</v>
      </c>
      <c r="G126" t="s">
        <v>8</v>
      </c>
      <c r="H126" t="s">
        <v>124</v>
      </c>
      <c r="I126" t="s">
        <v>163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127</v>
      </c>
      <c r="I127" t="s">
        <v>171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28443547</v>
      </c>
      <c r="E128" t="s">
        <v>4</v>
      </c>
      <c r="F128" t="s">
        <v>5</v>
      </c>
      <c r="G128" t="s">
        <v>7</v>
      </c>
      <c r="H128" t="s">
        <v>124</v>
      </c>
      <c r="I128" t="s">
        <v>172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28443547</v>
      </c>
      <c r="E129" t="s">
        <v>4</v>
      </c>
      <c r="F129" t="s">
        <v>9</v>
      </c>
      <c r="G129" t="s">
        <v>11</v>
      </c>
      <c r="H129" t="s">
        <v>124</v>
      </c>
      <c r="I129" t="s">
        <v>148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17274377.5</v>
      </c>
      <c r="E130" t="s">
        <v>13</v>
      </c>
      <c r="F130" t="s">
        <v>15</v>
      </c>
      <c r="G130" t="s">
        <v>15</v>
      </c>
      <c r="H130" t="s">
        <v>131</v>
      </c>
      <c r="I130" t="s">
        <v>132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17274377.5</v>
      </c>
      <c r="E131" t="s">
        <v>13</v>
      </c>
      <c r="F131" t="s">
        <v>14</v>
      </c>
      <c r="G131" t="s">
        <v>14</v>
      </c>
      <c r="H131" t="s">
        <v>131</v>
      </c>
      <c r="I131" t="s">
        <v>150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27124796</v>
      </c>
      <c r="E132" t="s">
        <v>19</v>
      </c>
      <c r="F132" t="s">
        <v>20</v>
      </c>
      <c r="G132" t="s">
        <v>22</v>
      </c>
      <c r="H132" t="s">
        <v>137</v>
      </c>
      <c r="I132" t="s">
        <v>138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27124796</v>
      </c>
      <c r="E133" t="s">
        <v>19</v>
      </c>
      <c r="F133" t="s">
        <v>20</v>
      </c>
      <c r="G133" t="s">
        <v>21</v>
      </c>
      <c r="H133" t="s">
        <v>137</v>
      </c>
      <c r="I133" t="s">
        <v>187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127</v>
      </c>
      <c r="I134" t="s">
        <v>167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33911693.5</v>
      </c>
      <c r="E135" t="s">
        <v>13</v>
      </c>
      <c r="F135" t="s">
        <v>15</v>
      </c>
      <c r="G135" t="s">
        <v>15</v>
      </c>
      <c r="H135" t="s">
        <v>131</v>
      </c>
      <c r="I135" t="s">
        <v>146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33911693.5</v>
      </c>
      <c r="E136" t="s">
        <v>13</v>
      </c>
      <c r="F136" t="s">
        <v>16</v>
      </c>
      <c r="G136" t="s">
        <v>17</v>
      </c>
      <c r="H136" t="s">
        <v>131</v>
      </c>
      <c r="I136" t="s">
        <v>169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127</v>
      </c>
      <c r="I137" t="s">
        <v>142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21668670.5</v>
      </c>
      <c r="E138" t="s">
        <v>4</v>
      </c>
      <c r="F138" t="s">
        <v>5</v>
      </c>
      <c r="G138" t="s">
        <v>6</v>
      </c>
      <c r="H138" t="s">
        <v>124</v>
      </c>
      <c r="I138" t="s">
        <v>135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21668670.5</v>
      </c>
      <c r="E139" t="s">
        <v>4</v>
      </c>
      <c r="F139" t="s">
        <v>9</v>
      </c>
      <c r="G139" t="s">
        <v>11</v>
      </c>
      <c r="H139" t="s">
        <v>124</v>
      </c>
      <c r="I139" t="s">
        <v>129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32736061</v>
      </c>
      <c r="E140" t="s">
        <v>19</v>
      </c>
      <c r="F140" t="s">
        <v>20</v>
      </c>
      <c r="G140" t="s">
        <v>21</v>
      </c>
      <c r="H140" t="s">
        <v>137</v>
      </c>
      <c r="I140" t="s">
        <v>152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32736061</v>
      </c>
      <c r="E141" t="s">
        <v>19</v>
      </c>
      <c r="F141" t="s">
        <v>20</v>
      </c>
      <c r="G141" t="s">
        <v>22</v>
      </c>
      <c r="H141" t="s">
        <v>137</v>
      </c>
      <c r="I141" t="s">
        <v>138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39441713</v>
      </c>
      <c r="E142" t="s">
        <v>19</v>
      </c>
      <c r="F142" t="s">
        <v>20</v>
      </c>
      <c r="G142" t="s">
        <v>21</v>
      </c>
      <c r="H142" t="s">
        <v>137</v>
      </c>
      <c r="I142" t="s">
        <v>178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39441713</v>
      </c>
      <c r="E143" t="s">
        <v>19</v>
      </c>
      <c r="F143" t="s">
        <v>20</v>
      </c>
      <c r="G143" t="s">
        <v>22</v>
      </c>
      <c r="H143" t="s">
        <v>137</v>
      </c>
      <c r="I143" t="s">
        <v>188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127</v>
      </c>
      <c r="I144" t="s">
        <v>170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16019081.5</v>
      </c>
      <c r="E145" t="s">
        <v>4</v>
      </c>
      <c r="F145" t="s">
        <v>5</v>
      </c>
      <c r="G145" t="s">
        <v>8</v>
      </c>
      <c r="H145" t="s">
        <v>124</v>
      </c>
      <c r="I145" t="s">
        <v>189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16019081.5</v>
      </c>
      <c r="E146" t="s">
        <v>4</v>
      </c>
      <c r="F146" t="s">
        <v>9</v>
      </c>
      <c r="G146" t="s">
        <v>10</v>
      </c>
      <c r="H146" t="s">
        <v>124</v>
      </c>
      <c r="I146" t="s">
        <v>148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27212370</v>
      </c>
      <c r="E147" t="s">
        <v>13</v>
      </c>
      <c r="F147" t="s">
        <v>14</v>
      </c>
      <c r="G147" t="s">
        <v>14</v>
      </c>
      <c r="H147" t="s">
        <v>131</v>
      </c>
      <c r="I147" t="s">
        <v>133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27212370</v>
      </c>
      <c r="E148" t="s">
        <v>13</v>
      </c>
      <c r="F148" t="s">
        <v>16</v>
      </c>
      <c r="G148" t="s">
        <v>17</v>
      </c>
      <c r="H148" t="s">
        <v>131</v>
      </c>
      <c r="I148" t="s">
        <v>166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K11" sqref="K11"/>
    </sheetView>
  </sheetViews>
  <sheetFormatPr defaultRowHeight="15"/>
  <cols>
    <col min="1" max="1" width="24.7109375" customWidth="1"/>
    <col min="2" max="2" width="24.85546875" customWidth="1"/>
    <col min="3" max="3" width="11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17" t="s">
        <v>190</v>
      </c>
      <c r="B1" s="17" t="s">
        <v>191</v>
      </c>
      <c r="E1" s="18" t="s">
        <v>28</v>
      </c>
      <c r="F1" s="18" t="s">
        <v>192</v>
      </c>
      <c r="I1" s="19" t="s">
        <v>193</v>
      </c>
      <c r="J1" s="19" t="s">
        <v>194</v>
      </c>
    </row>
    <row r="2" spans="1:10">
      <c r="A2" s="20">
        <v>1</v>
      </c>
      <c r="B2">
        <v>128000000</v>
      </c>
      <c r="E2" s="21" t="s">
        <v>31</v>
      </c>
      <c r="F2">
        <v>10046805</v>
      </c>
      <c r="I2">
        <v>1</v>
      </c>
      <c r="J2">
        <v>689000000</v>
      </c>
    </row>
    <row r="3" spans="1:10">
      <c r="A3" s="20">
        <v>2</v>
      </c>
      <c r="B3">
        <v>123000000</v>
      </c>
      <c r="E3" s="21" t="s">
        <v>59</v>
      </c>
      <c r="F3">
        <v>32334854</v>
      </c>
      <c r="I3">
        <v>2</v>
      </c>
      <c r="J3">
        <v>689000000</v>
      </c>
    </row>
    <row r="4" spans="1:10">
      <c r="A4" s="20">
        <v>3</v>
      </c>
      <c r="B4">
        <v>116000000</v>
      </c>
      <c r="E4" s="21" t="s">
        <v>34</v>
      </c>
      <c r="F4">
        <v>3727011776</v>
      </c>
      <c r="I4">
        <v>3</v>
      </c>
      <c r="J4">
        <v>689000000</v>
      </c>
    </row>
    <row r="5" spans="1:10">
      <c r="A5" s="20">
        <v>4</v>
      </c>
      <c r="B5">
        <v>103000000</v>
      </c>
      <c r="E5" s="21" t="s">
        <v>66</v>
      </c>
      <c r="F5">
        <v>168066593</v>
      </c>
      <c r="I5">
        <v>4</v>
      </c>
      <c r="J5">
        <v>689000000</v>
      </c>
    </row>
    <row r="6" spans="1:10">
      <c r="A6" s="20">
        <v>5</v>
      </c>
      <c r="B6">
        <v>102000000</v>
      </c>
      <c r="E6" s="21" t="s">
        <v>49</v>
      </c>
      <c r="F6">
        <v>29098916</v>
      </c>
      <c r="I6">
        <v>5</v>
      </c>
      <c r="J6">
        <v>689000000</v>
      </c>
    </row>
    <row r="7" spans="1:10">
      <c r="A7" s="20">
        <v>6</v>
      </c>
      <c r="B7">
        <v>96000000</v>
      </c>
      <c r="E7" s="21" t="s">
        <v>39</v>
      </c>
      <c r="F7">
        <v>59658226</v>
      </c>
    </row>
    <row r="8" spans="1:10">
      <c r="A8" s="20">
        <v>7</v>
      </c>
      <c r="B8">
        <v>88000000</v>
      </c>
      <c r="E8" s="21" t="s">
        <v>44</v>
      </c>
      <c r="F8">
        <v>18191899</v>
      </c>
    </row>
    <row r="9" spans="1:10">
      <c r="A9" s="20">
        <v>8</v>
      </c>
      <c r="B9">
        <v>76000000</v>
      </c>
    </row>
    <row r="10" spans="1:10">
      <c r="A10" s="20">
        <v>9</v>
      </c>
      <c r="B10">
        <v>64000000</v>
      </c>
    </row>
    <row r="11" spans="1:10">
      <c r="A11" s="20">
        <v>10</v>
      </c>
      <c r="B11">
        <v>52000000</v>
      </c>
    </row>
    <row r="12" spans="1:10">
      <c r="A12" s="20">
        <v>11</v>
      </c>
      <c r="B12">
        <v>46000000</v>
      </c>
    </row>
    <row r="13" spans="1:10">
      <c r="A13" s="20">
        <v>12</v>
      </c>
      <c r="B13">
        <v>38000000</v>
      </c>
    </row>
    <row r="14" spans="1:10">
      <c r="A14" s="20">
        <v>13</v>
      </c>
      <c r="B14">
        <v>16000000</v>
      </c>
    </row>
    <row r="15" spans="1:10">
      <c r="A15" s="20">
        <v>14</v>
      </c>
      <c r="B15">
        <v>9800000</v>
      </c>
    </row>
    <row r="16" spans="1:10">
      <c r="A16" s="20">
        <v>15</v>
      </c>
      <c r="B16">
        <v>8800000</v>
      </c>
    </row>
    <row r="17" spans="1:2">
      <c r="A17" s="20">
        <v>16</v>
      </c>
      <c r="B17">
        <v>7900000</v>
      </c>
    </row>
    <row r="18" spans="1:2">
      <c r="A18" s="20">
        <v>17</v>
      </c>
      <c r="B18">
        <v>7200000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7"/>
  <sheetViews>
    <sheetView workbookViewId="0">
      <selection activeCell="C21" sqref="C21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195</v>
      </c>
    </row>
    <row r="2" spans="2:2">
      <c r="B2">
        <v>1</v>
      </c>
    </row>
    <row r="3" spans="2:2">
      <c r="B3">
        <v>2</v>
      </c>
    </row>
    <row r="4" spans="2:2">
      <c r="B4" t="s">
        <v>115</v>
      </c>
    </row>
    <row r="5" spans="2:2">
      <c r="B5" t="s">
        <v>116</v>
      </c>
    </row>
    <row r="6" spans="2:2">
      <c r="B6" t="s">
        <v>117</v>
      </c>
    </row>
    <row r="7" spans="2:2">
      <c r="B7" t="s"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36"/>
  <sheetViews>
    <sheetView topLeftCell="A19" workbookViewId="0">
      <selection activeCell="A19" sqref="A19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4" t="s">
        <v>197</v>
      </c>
      <c r="C2" s="24" t="s">
        <v>198</v>
      </c>
      <c r="D2" s="25" t="s">
        <v>199</v>
      </c>
      <c r="E2" s="25" t="s">
        <v>200</v>
      </c>
      <c r="F2" s="26" t="s">
        <v>201</v>
      </c>
      <c r="G2" s="25" t="s">
        <v>202</v>
      </c>
    </row>
    <row r="3" spans="2:7">
      <c r="B3" s="27" t="s">
        <v>203</v>
      </c>
      <c r="C3" s="28">
        <v>53896550.399999999</v>
      </c>
      <c r="D3" s="25">
        <v>2022</v>
      </c>
      <c r="E3" s="25" t="s">
        <v>204</v>
      </c>
      <c r="F3" s="29">
        <f t="shared" ref="F3:F36" ca="1" si="0">(C3*0.2) + RANDBETWEEN(0, 25000)</f>
        <v>10795480.08</v>
      </c>
      <c r="G3" s="28">
        <f t="shared" ref="G3:G36" ca="1" si="1">C3-F3</f>
        <v>43101070.32</v>
      </c>
    </row>
    <row r="4" spans="2:7" ht="30" customHeight="1">
      <c r="B4" s="27" t="s">
        <v>205</v>
      </c>
      <c r="C4" s="28">
        <v>67366252.799999997</v>
      </c>
      <c r="D4" s="25">
        <v>2019</v>
      </c>
      <c r="E4" s="25" t="s">
        <v>204</v>
      </c>
      <c r="F4" s="29">
        <f t="shared" ca="1" si="0"/>
        <v>13496250.560000001</v>
      </c>
      <c r="G4" s="28">
        <f t="shared" ca="1" si="1"/>
        <v>53870002.239999995</v>
      </c>
    </row>
    <row r="5" spans="2:7" ht="30" customHeight="1">
      <c r="B5" s="27" t="s">
        <v>206</v>
      </c>
      <c r="C5" s="28">
        <v>107760576</v>
      </c>
      <c r="D5" s="25">
        <v>2022</v>
      </c>
      <c r="E5" s="25" t="s">
        <v>204</v>
      </c>
      <c r="F5" s="29">
        <f t="shared" ca="1" si="0"/>
        <v>21574271.200000003</v>
      </c>
      <c r="G5" s="28">
        <f t="shared" ca="1" si="1"/>
        <v>86186304.799999997</v>
      </c>
    </row>
    <row r="6" spans="2:7">
      <c r="B6" s="27" t="s">
        <v>207</v>
      </c>
      <c r="C6" s="28">
        <v>121082438.40000001</v>
      </c>
      <c r="D6" s="25">
        <v>2019</v>
      </c>
      <c r="E6" s="25" t="s">
        <v>204</v>
      </c>
      <c r="F6" s="29">
        <f t="shared" ca="1" si="0"/>
        <v>24219657.680000003</v>
      </c>
      <c r="G6" s="28">
        <f t="shared" ca="1" si="1"/>
        <v>96862780.719999999</v>
      </c>
    </row>
    <row r="7" spans="2:7">
      <c r="B7" s="27" t="s">
        <v>208</v>
      </c>
      <c r="C7" s="28">
        <v>16608345.6</v>
      </c>
      <c r="D7" s="25">
        <v>2022</v>
      </c>
      <c r="E7" s="25" t="s">
        <v>204</v>
      </c>
      <c r="F7" s="29">
        <f t="shared" ca="1" si="0"/>
        <v>3324848.12</v>
      </c>
      <c r="G7" s="28">
        <f t="shared" ca="1" si="1"/>
        <v>13283497.48</v>
      </c>
    </row>
    <row r="8" spans="2:7">
      <c r="B8" s="27" t="s">
        <v>209</v>
      </c>
      <c r="C8" s="28">
        <v>33034848</v>
      </c>
      <c r="D8" s="25">
        <v>2019</v>
      </c>
      <c r="E8" s="25" t="s">
        <v>204</v>
      </c>
      <c r="F8" s="29">
        <f t="shared" ca="1" si="0"/>
        <v>6610330.6000000006</v>
      </c>
      <c r="G8" s="28">
        <f t="shared" ca="1" si="1"/>
        <v>26424517.399999999</v>
      </c>
    </row>
    <row r="9" spans="2:7" ht="30" customHeight="1">
      <c r="B9" s="27" t="s">
        <v>210</v>
      </c>
      <c r="C9" s="28">
        <v>49461350.399999999</v>
      </c>
      <c r="D9" s="25">
        <v>2020</v>
      </c>
      <c r="E9" s="25" t="s">
        <v>204</v>
      </c>
      <c r="F9" s="29">
        <f t="shared" ca="1" si="0"/>
        <v>9908888.0800000001</v>
      </c>
      <c r="G9" s="28">
        <f t="shared" ca="1" si="1"/>
        <v>39552462.32</v>
      </c>
    </row>
    <row r="10" spans="2:7">
      <c r="B10" s="27" t="s">
        <v>211</v>
      </c>
      <c r="C10" s="28">
        <v>65887852.799999997</v>
      </c>
      <c r="D10" s="25">
        <v>2020</v>
      </c>
      <c r="E10" s="25" t="s">
        <v>204</v>
      </c>
      <c r="F10" s="29">
        <f t="shared" ca="1" si="0"/>
        <v>13179243.560000001</v>
      </c>
      <c r="G10" s="28">
        <f t="shared" ca="1" si="1"/>
        <v>52708609.239999995</v>
      </c>
    </row>
    <row r="11" spans="2:7">
      <c r="B11" s="27" t="s">
        <v>212</v>
      </c>
      <c r="C11" s="28">
        <v>82314355.199999988</v>
      </c>
      <c r="D11" s="25">
        <v>2020</v>
      </c>
      <c r="E11" s="25" t="s">
        <v>204</v>
      </c>
      <c r="F11" s="29">
        <f t="shared" ca="1" si="0"/>
        <v>16466209.039999999</v>
      </c>
      <c r="G11" s="28">
        <f t="shared" ca="1" si="1"/>
        <v>65848146.159999989</v>
      </c>
    </row>
    <row r="12" spans="2:7">
      <c r="B12" s="27" t="s">
        <v>213</v>
      </c>
      <c r="C12" s="28">
        <v>98740857.600000009</v>
      </c>
      <c r="D12" s="25">
        <v>2020</v>
      </c>
      <c r="E12" s="25" t="s">
        <v>214</v>
      </c>
      <c r="F12" s="29">
        <f t="shared" ca="1" si="0"/>
        <v>19760687.520000003</v>
      </c>
      <c r="G12" s="28">
        <f t="shared" ca="1" si="1"/>
        <v>78980170.080000013</v>
      </c>
    </row>
    <row r="13" spans="2:7" ht="30" customHeight="1">
      <c r="B13" s="27" t="s">
        <v>215</v>
      </c>
      <c r="C13" s="28">
        <v>115152576</v>
      </c>
      <c r="D13" s="25">
        <v>2020</v>
      </c>
      <c r="E13" s="25" t="s">
        <v>204</v>
      </c>
      <c r="F13" s="29">
        <f t="shared" ca="1" si="0"/>
        <v>23035540.200000003</v>
      </c>
      <c r="G13" s="28">
        <f t="shared" ca="1" si="1"/>
        <v>92117035.799999997</v>
      </c>
    </row>
    <row r="14" spans="2:7">
      <c r="B14" s="27" t="s">
        <v>216</v>
      </c>
      <c r="C14" s="28">
        <v>131431238.40000001</v>
      </c>
      <c r="D14" s="25">
        <v>2020</v>
      </c>
      <c r="E14" s="25" t="s">
        <v>204</v>
      </c>
      <c r="F14" s="29">
        <f t="shared" ca="1" si="0"/>
        <v>26293659.680000003</v>
      </c>
      <c r="G14" s="28">
        <f t="shared" ca="1" si="1"/>
        <v>105137578.72</v>
      </c>
    </row>
    <row r="15" spans="2:7" ht="30" customHeight="1">
      <c r="B15" s="27" t="s">
        <v>217</v>
      </c>
      <c r="C15" s="28">
        <v>146379340.80000001</v>
      </c>
      <c r="D15" s="25">
        <v>2017</v>
      </c>
      <c r="E15" s="25" t="s">
        <v>214</v>
      </c>
      <c r="F15" s="29">
        <f t="shared" ca="1" si="0"/>
        <v>29287373.160000004</v>
      </c>
      <c r="G15" s="28">
        <f t="shared" ca="1" si="1"/>
        <v>117091967.64000002</v>
      </c>
    </row>
    <row r="16" spans="2:7">
      <c r="B16" s="27" t="s">
        <v>218</v>
      </c>
      <c r="C16" s="28">
        <v>14965843.199999999</v>
      </c>
      <c r="D16" s="25">
        <v>2017</v>
      </c>
      <c r="E16" s="25" t="s">
        <v>204</v>
      </c>
      <c r="F16" s="29">
        <f t="shared" ca="1" si="0"/>
        <v>2998544.64</v>
      </c>
      <c r="G16" s="28">
        <f t="shared" ca="1" si="1"/>
        <v>11967298.559999999</v>
      </c>
    </row>
    <row r="17" spans="2:7">
      <c r="B17" s="27" t="s">
        <v>219</v>
      </c>
      <c r="C17" s="28">
        <v>31392345.600000001</v>
      </c>
      <c r="D17" s="25">
        <v>2017</v>
      </c>
      <c r="E17" s="25" t="s">
        <v>214</v>
      </c>
      <c r="F17" s="29">
        <f t="shared" ca="1" si="0"/>
        <v>6279422.120000001</v>
      </c>
      <c r="G17" s="28">
        <f t="shared" ca="1" si="1"/>
        <v>25112923.48</v>
      </c>
    </row>
    <row r="18" spans="2:7">
      <c r="B18" s="27" t="s">
        <v>220</v>
      </c>
      <c r="C18" s="28">
        <v>47818848</v>
      </c>
      <c r="D18" s="25">
        <v>2017</v>
      </c>
      <c r="E18" s="25" t="s">
        <v>204</v>
      </c>
      <c r="F18" s="29">
        <f t="shared" ca="1" si="0"/>
        <v>9568627.5999999996</v>
      </c>
      <c r="G18" s="28">
        <f t="shared" ca="1" si="1"/>
        <v>38250220.399999999</v>
      </c>
    </row>
    <row r="19" spans="2:7" ht="30" customHeight="1">
      <c r="B19" s="27" t="s">
        <v>221</v>
      </c>
      <c r="C19" s="28">
        <v>64245350.399999999</v>
      </c>
      <c r="D19" s="25">
        <v>2017</v>
      </c>
      <c r="E19" s="25" t="s">
        <v>204</v>
      </c>
      <c r="F19" s="29">
        <f t="shared" ca="1" si="0"/>
        <v>12852700.08</v>
      </c>
      <c r="G19" s="28">
        <f t="shared" ca="1" si="1"/>
        <v>51392650.32</v>
      </c>
    </row>
    <row r="20" spans="2:7">
      <c r="B20" s="27" t="s">
        <v>222</v>
      </c>
      <c r="C20" s="28">
        <v>80671852.799999997</v>
      </c>
      <c r="D20" s="25">
        <v>2017</v>
      </c>
      <c r="E20" s="25" t="s">
        <v>204</v>
      </c>
      <c r="F20" s="29">
        <f t="shared" ca="1" si="0"/>
        <v>16148343.560000001</v>
      </c>
      <c r="G20" s="28">
        <f t="shared" ca="1" si="1"/>
        <v>64523509.239999995</v>
      </c>
    </row>
    <row r="21" spans="2:7" ht="30" customHeight="1">
      <c r="B21" s="27" t="s">
        <v>223</v>
      </c>
      <c r="C21" s="28">
        <v>97098355.199999988</v>
      </c>
      <c r="D21" s="25">
        <v>2017</v>
      </c>
      <c r="E21" s="25" t="s">
        <v>204</v>
      </c>
      <c r="F21" s="29">
        <f t="shared" ca="1" si="0"/>
        <v>19431901.039999999</v>
      </c>
      <c r="G21" s="28">
        <f t="shared" ca="1" si="1"/>
        <v>77666454.159999996</v>
      </c>
    </row>
    <row r="22" spans="2:7">
      <c r="B22" s="27" t="s">
        <v>224</v>
      </c>
      <c r="C22" s="28">
        <v>113524857.59999999</v>
      </c>
      <c r="D22" s="25">
        <v>2015</v>
      </c>
      <c r="E22" s="25" t="s">
        <v>204</v>
      </c>
      <c r="F22" s="29">
        <f t="shared" ca="1" si="0"/>
        <v>22728482.52</v>
      </c>
      <c r="G22" s="28">
        <f t="shared" ca="1" si="1"/>
        <v>90796375.079999998</v>
      </c>
    </row>
    <row r="23" spans="2:7">
      <c r="B23" s="27" t="s">
        <v>225</v>
      </c>
      <c r="C23" s="28">
        <v>129936576</v>
      </c>
      <c r="D23" s="25">
        <v>2015</v>
      </c>
      <c r="E23" s="25" t="s">
        <v>214</v>
      </c>
      <c r="F23" s="29">
        <f t="shared" ca="1" si="0"/>
        <v>25999893.200000003</v>
      </c>
      <c r="G23" s="28">
        <f t="shared" ca="1" si="1"/>
        <v>103936682.8</v>
      </c>
    </row>
    <row r="24" spans="2:7" ht="30" customHeight="1">
      <c r="B24" s="27" t="s">
        <v>226</v>
      </c>
      <c r="C24" s="28">
        <v>146215238.40000001</v>
      </c>
      <c r="D24" s="25">
        <v>2015</v>
      </c>
      <c r="E24" s="25" t="s">
        <v>214</v>
      </c>
      <c r="F24" s="29">
        <f t="shared" ca="1" si="0"/>
        <v>29246995.680000003</v>
      </c>
      <c r="G24" s="28">
        <f t="shared" ca="1" si="1"/>
        <v>116968242.72</v>
      </c>
    </row>
    <row r="25" spans="2:7">
      <c r="B25" s="27" t="s">
        <v>227</v>
      </c>
      <c r="C25" s="28">
        <v>28107340.800000001</v>
      </c>
      <c r="D25" s="25">
        <v>2015</v>
      </c>
      <c r="E25" s="25" t="s">
        <v>214</v>
      </c>
      <c r="F25" s="29">
        <f t="shared" ca="1" si="0"/>
        <v>5627685.1600000001</v>
      </c>
      <c r="G25" s="28">
        <f t="shared" ca="1" si="1"/>
        <v>22479655.640000001</v>
      </c>
    </row>
    <row r="26" spans="2:7">
      <c r="B26" s="27" t="s">
        <v>228</v>
      </c>
      <c r="C26" s="28">
        <v>44533843.200000003</v>
      </c>
      <c r="D26" s="25">
        <v>2015</v>
      </c>
      <c r="E26" s="25" t="s">
        <v>214</v>
      </c>
      <c r="F26" s="29">
        <f t="shared" ca="1" si="0"/>
        <v>8920491.6400000006</v>
      </c>
      <c r="G26" s="28">
        <f t="shared" ca="1" si="1"/>
        <v>35613351.560000002</v>
      </c>
    </row>
    <row r="27" spans="2:7" ht="30" customHeight="1">
      <c r="B27" s="27" t="s">
        <v>229</v>
      </c>
      <c r="C27" s="28">
        <v>60960345.599999987</v>
      </c>
      <c r="D27" s="25">
        <v>2015</v>
      </c>
      <c r="E27" s="25" t="s">
        <v>204</v>
      </c>
      <c r="F27" s="29">
        <f t="shared" ca="1" si="0"/>
        <v>12207170.119999997</v>
      </c>
      <c r="G27" s="28">
        <f t="shared" ca="1" si="1"/>
        <v>48753175.479999989</v>
      </c>
    </row>
    <row r="28" spans="2:7">
      <c r="B28" s="27" t="s">
        <v>230</v>
      </c>
      <c r="C28" s="28">
        <v>77386848</v>
      </c>
      <c r="D28" s="25">
        <v>2015</v>
      </c>
      <c r="E28" s="25" t="s">
        <v>204</v>
      </c>
      <c r="F28" s="29">
        <f t="shared" ca="1" si="0"/>
        <v>15502304.600000001</v>
      </c>
      <c r="G28" s="28">
        <f t="shared" ca="1" si="1"/>
        <v>61884543.399999999</v>
      </c>
    </row>
    <row r="29" spans="2:7">
      <c r="B29" s="27" t="s">
        <v>231</v>
      </c>
      <c r="C29" s="28">
        <v>93813350.399999991</v>
      </c>
      <c r="D29" s="25">
        <v>2015</v>
      </c>
      <c r="E29" s="25" t="s">
        <v>204</v>
      </c>
      <c r="F29" s="29">
        <f t="shared" ca="1" si="0"/>
        <v>18763557.079999998</v>
      </c>
      <c r="G29" s="28">
        <f t="shared" ca="1" si="1"/>
        <v>75049793.319999993</v>
      </c>
    </row>
    <row r="30" spans="2:7" ht="30" customHeight="1">
      <c r="B30" s="27" t="s">
        <v>232</v>
      </c>
      <c r="C30" s="28">
        <v>110239852.8</v>
      </c>
      <c r="D30" s="25">
        <v>2015</v>
      </c>
      <c r="E30" s="25" t="s">
        <v>204</v>
      </c>
      <c r="F30" s="29">
        <f t="shared" ca="1" si="0"/>
        <v>22056168.560000002</v>
      </c>
      <c r="G30" s="28">
        <f t="shared" ca="1" si="1"/>
        <v>88183684.239999995</v>
      </c>
    </row>
    <row r="31" spans="2:7">
      <c r="B31" s="27" t="s">
        <v>233</v>
      </c>
      <c r="C31" s="28">
        <v>126666355.2</v>
      </c>
      <c r="D31" s="25">
        <v>2015</v>
      </c>
      <c r="E31" s="25" t="s">
        <v>204</v>
      </c>
      <c r="F31" s="29">
        <f t="shared" ca="1" si="0"/>
        <v>25340358.040000003</v>
      </c>
      <c r="G31" s="28">
        <f t="shared" ca="1" si="1"/>
        <v>101325997.16</v>
      </c>
    </row>
    <row r="32" spans="2:7">
      <c r="B32" s="27" t="s">
        <v>234</v>
      </c>
      <c r="C32" s="28">
        <v>143092857.59999999</v>
      </c>
      <c r="D32" s="25">
        <v>2015</v>
      </c>
      <c r="E32" s="25" t="s">
        <v>214</v>
      </c>
      <c r="F32" s="29">
        <f t="shared" ca="1" si="0"/>
        <v>28637242.52</v>
      </c>
      <c r="G32" s="28">
        <f t="shared" ca="1" si="1"/>
        <v>114455615.08</v>
      </c>
    </row>
    <row r="33" spans="2:7" ht="30" customHeight="1">
      <c r="B33" s="27" t="s">
        <v>235</v>
      </c>
      <c r="C33" s="28">
        <v>26448576</v>
      </c>
      <c r="D33" s="25">
        <v>2015</v>
      </c>
      <c r="E33" s="25" t="s">
        <v>214</v>
      </c>
      <c r="F33" s="29">
        <f t="shared" ca="1" si="0"/>
        <v>5308611.2</v>
      </c>
      <c r="G33" s="28">
        <f t="shared" ca="1" si="1"/>
        <v>21139964.800000001</v>
      </c>
    </row>
    <row r="34" spans="2:7">
      <c r="B34" s="27" t="s">
        <v>236</v>
      </c>
      <c r="C34" s="28">
        <v>42727238.399999999</v>
      </c>
      <c r="D34" s="25">
        <v>2015</v>
      </c>
      <c r="E34" s="25" t="s">
        <v>214</v>
      </c>
      <c r="F34" s="29">
        <f t="shared" ca="1" si="0"/>
        <v>8555259.6799999997</v>
      </c>
      <c r="G34" s="28">
        <f t="shared" ca="1" si="1"/>
        <v>34171978.719999999</v>
      </c>
    </row>
    <row r="35" spans="2:7">
      <c r="B35" s="27" t="s">
        <v>237</v>
      </c>
      <c r="C35" s="28">
        <v>57675340.799999997</v>
      </c>
      <c r="D35" s="25">
        <v>2015</v>
      </c>
      <c r="E35" s="25" t="s">
        <v>214</v>
      </c>
      <c r="F35" s="29">
        <f t="shared" ca="1" si="0"/>
        <v>11556999.16</v>
      </c>
      <c r="G35" s="28">
        <f t="shared" ca="1" si="1"/>
        <v>46118341.640000001</v>
      </c>
    </row>
    <row r="36" spans="2:7">
      <c r="B36" s="27" t="s">
        <v>238</v>
      </c>
      <c r="C36" s="28">
        <v>74101843.200000003</v>
      </c>
      <c r="D36" s="25">
        <v>2015</v>
      </c>
      <c r="E36" s="25" t="s">
        <v>214</v>
      </c>
      <c r="F36" s="29">
        <f t="shared" ca="1" si="0"/>
        <v>14842754.640000001</v>
      </c>
      <c r="G36" s="28">
        <f t="shared" ca="1" si="1"/>
        <v>59259088.560000002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40"/>
  <sheetViews>
    <sheetView workbookViewId="0">
      <selection activeCell="A3" sqref="A3:XFD3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30" t="s">
        <v>25</v>
      </c>
      <c r="C2" s="30" t="s">
        <v>26</v>
      </c>
      <c r="D2" s="30" t="s">
        <v>94</v>
      </c>
      <c r="E2" s="31" t="s">
        <v>239</v>
      </c>
      <c r="F2" s="31" t="s">
        <v>240</v>
      </c>
    </row>
    <row r="3" spans="2:6">
      <c r="B3" s="30" t="s">
        <v>51</v>
      </c>
      <c r="C3" s="30">
        <v>12</v>
      </c>
      <c r="D3" s="30">
        <v>2</v>
      </c>
      <c r="E3" s="32">
        <v>44758</v>
      </c>
      <c r="F3" s="32">
        <f>EDATE(E3, 24)</f>
        <v>45489</v>
      </c>
    </row>
    <row r="4" spans="2:6">
      <c r="B4" s="30" t="s">
        <v>52</v>
      </c>
      <c r="C4" s="30">
        <v>13</v>
      </c>
      <c r="D4" s="30"/>
      <c r="E4" s="32">
        <v>44758</v>
      </c>
      <c r="F4" s="32">
        <f>EDATE(E4, 24)</f>
        <v>45489</v>
      </c>
    </row>
    <row r="39" spans="2:6">
      <c r="B39" s="30" t="s">
        <v>241</v>
      </c>
      <c r="C39" s="30">
        <v>6</v>
      </c>
      <c r="D39" s="30">
        <v>1</v>
      </c>
      <c r="E39" s="32">
        <v>45549</v>
      </c>
      <c r="F39" s="32">
        <f>EDATE(E39, 24)</f>
        <v>46279</v>
      </c>
    </row>
    <row r="40" spans="2:6">
      <c r="B40" s="30" t="s">
        <v>242</v>
      </c>
      <c r="C40" s="30">
        <v>7</v>
      </c>
      <c r="D40" s="30">
        <v>2</v>
      </c>
      <c r="E40" s="32">
        <v>45550</v>
      </c>
      <c r="F40" s="32">
        <f>EDATE(E40, 24)</f>
        <v>46280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topLeftCell="A34" workbookViewId="0">
      <selection activeCell="A53" sqref="A53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243</v>
      </c>
      <c r="G1" s="8" t="s">
        <v>244</v>
      </c>
      <c r="H1" s="8" t="s">
        <v>245</v>
      </c>
    </row>
    <row r="2" spans="1:8">
      <c r="A2" s="22" t="s">
        <v>114</v>
      </c>
      <c r="B2" s="16" t="s">
        <v>246</v>
      </c>
      <c r="C2" s="8">
        <v>1</v>
      </c>
      <c r="D2" s="8">
        <v>1</v>
      </c>
      <c r="E2" s="5">
        <v>1</v>
      </c>
      <c r="F2" s="3" t="s">
        <v>247</v>
      </c>
      <c r="H2" t="s">
        <v>248</v>
      </c>
    </row>
    <row r="3" spans="1:8">
      <c r="A3" s="22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6</v>
      </c>
      <c r="F3" s="3"/>
      <c r="G3" t="s">
        <v>247</v>
      </c>
      <c r="H3" t="s">
        <v>248</v>
      </c>
    </row>
    <row r="4" spans="1:8">
      <c r="A4" s="22" t="s">
        <v>114</v>
      </c>
      <c r="B4" s="16" t="s">
        <v>36</v>
      </c>
      <c r="C4" s="8">
        <f t="shared" si="0"/>
        <v>3</v>
      </c>
      <c r="D4" s="8">
        <v>3</v>
      </c>
      <c r="E4" s="5">
        <v>16</v>
      </c>
      <c r="F4" s="3" t="s">
        <v>249</v>
      </c>
      <c r="H4" t="s">
        <v>250</v>
      </c>
    </row>
    <row r="5" spans="1:8">
      <c r="A5" s="22" t="s">
        <v>114</v>
      </c>
      <c r="B5" s="16" t="s">
        <v>37</v>
      </c>
      <c r="C5" s="8">
        <f t="shared" si="0"/>
        <v>4</v>
      </c>
      <c r="D5" s="8">
        <v>4</v>
      </c>
      <c r="E5" s="5">
        <v>10</v>
      </c>
      <c r="F5" s="3" t="s">
        <v>247</v>
      </c>
      <c r="H5" t="s">
        <v>251</v>
      </c>
    </row>
    <row r="6" spans="1:8">
      <c r="A6" s="22" t="s">
        <v>114</v>
      </c>
      <c r="B6" s="16" t="s">
        <v>38</v>
      </c>
      <c r="C6" s="8">
        <f t="shared" si="0"/>
        <v>5</v>
      </c>
      <c r="D6" s="8">
        <v>5</v>
      </c>
      <c r="E6" s="5">
        <v>14</v>
      </c>
      <c r="F6" s="3" t="s">
        <v>249</v>
      </c>
      <c r="H6" t="s">
        <v>250</v>
      </c>
    </row>
    <row r="7" spans="1:8">
      <c r="A7" s="22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8</v>
      </c>
      <c r="F7" s="3" t="s">
        <v>252</v>
      </c>
      <c r="H7" t="s">
        <v>251</v>
      </c>
    </row>
    <row r="8" spans="1:8">
      <c r="A8" s="22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10</v>
      </c>
      <c r="F8" s="3" t="s">
        <v>247</v>
      </c>
      <c r="H8" t="s">
        <v>253</v>
      </c>
    </row>
    <row r="9" spans="1:8">
      <c r="A9" s="22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13</v>
      </c>
      <c r="F9" s="3" t="s">
        <v>247</v>
      </c>
      <c r="H9" t="s">
        <v>251</v>
      </c>
    </row>
    <row r="10" spans="1:8">
      <c r="A10" s="22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9</v>
      </c>
      <c r="F10" s="3" t="s">
        <v>247</v>
      </c>
      <c r="H10" t="s">
        <v>251</v>
      </c>
    </row>
    <row r="11" spans="1:8">
      <c r="A11" s="22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9</v>
      </c>
      <c r="F11" s="3" t="s">
        <v>252</v>
      </c>
      <c r="H11" t="s">
        <v>251</v>
      </c>
    </row>
    <row r="12" spans="1:8">
      <c r="A12" s="2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5</v>
      </c>
      <c r="F12" s="3" t="s">
        <v>254</v>
      </c>
    </row>
    <row r="13" spans="1:8">
      <c r="A13" s="22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8</v>
      </c>
      <c r="F13" s="3" t="s">
        <v>247</v>
      </c>
      <c r="H13" t="s">
        <v>248</v>
      </c>
    </row>
    <row r="14" spans="1:8">
      <c r="A14" s="22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13</v>
      </c>
      <c r="F14" s="3" t="s">
        <v>255</v>
      </c>
    </row>
    <row r="15" spans="1:8">
      <c r="A15" s="22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15</v>
      </c>
      <c r="F15" s="3"/>
      <c r="G15" t="s">
        <v>255</v>
      </c>
    </row>
    <row r="16" spans="1:8">
      <c r="A16" s="22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14</v>
      </c>
      <c r="F16" s="3" t="s">
        <v>254</v>
      </c>
    </row>
    <row r="17" spans="1:8">
      <c r="A17" s="22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10</v>
      </c>
      <c r="F17" s="3" t="s">
        <v>247</v>
      </c>
      <c r="H17" t="s">
        <v>248</v>
      </c>
    </row>
    <row r="18" spans="1:8">
      <c r="A18" s="22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11</v>
      </c>
      <c r="F18" s="3" t="s">
        <v>254</v>
      </c>
    </row>
    <row r="19" spans="1:8">
      <c r="A19" s="22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6</v>
      </c>
      <c r="F19" s="3" t="s">
        <v>256</v>
      </c>
    </row>
    <row r="20" spans="1:8">
      <c r="A20" s="22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14</v>
      </c>
      <c r="F20" s="3" t="s">
        <v>257</v>
      </c>
    </row>
    <row r="21" spans="1:8">
      <c r="A21" s="22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14</v>
      </c>
      <c r="F21" s="3"/>
      <c r="G21" t="s">
        <v>258</v>
      </c>
    </row>
    <row r="22" spans="1:8">
      <c r="A22" s="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1</v>
      </c>
      <c r="F22" s="3" t="s">
        <v>254</v>
      </c>
    </row>
    <row r="23" spans="1:8">
      <c r="A23" s="22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8</v>
      </c>
      <c r="F23" s="3" t="s">
        <v>247</v>
      </c>
    </row>
    <row r="24" spans="1:8">
      <c r="A24" s="22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13</v>
      </c>
      <c r="F24" s="3" t="s">
        <v>254</v>
      </c>
    </row>
    <row r="25" spans="1:8">
      <c r="A25" s="22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12</v>
      </c>
      <c r="F25" s="3" t="s">
        <v>259</v>
      </c>
    </row>
    <row r="26" spans="1:8">
      <c r="A26" s="22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10</v>
      </c>
      <c r="F26" s="3" t="s">
        <v>255</v>
      </c>
    </row>
    <row r="27" spans="1:8">
      <c r="A27" s="22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7</v>
      </c>
      <c r="F27" s="3" t="s">
        <v>254</v>
      </c>
    </row>
    <row r="28" spans="1:8">
      <c r="A28" s="22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3</v>
      </c>
      <c r="F28" s="3" t="s">
        <v>247</v>
      </c>
      <c r="H28" t="s">
        <v>251</v>
      </c>
    </row>
    <row r="29" spans="1:8">
      <c r="A29" s="22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16</v>
      </c>
      <c r="F29" s="3" t="s">
        <v>247</v>
      </c>
      <c r="H29" t="s">
        <v>251</v>
      </c>
    </row>
    <row r="30" spans="1:8">
      <c r="A30" s="22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11</v>
      </c>
      <c r="F30" s="3" t="s">
        <v>255</v>
      </c>
    </row>
    <row r="31" spans="1:8">
      <c r="A31" s="22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17</v>
      </c>
      <c r="F31" s="3" t="s">
        <v>247</v>
      </c>
    </row>
    <row r="32" spans="1:8">
      <c r="A32" s="2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10</v>
      </c>
      <c r="F32" s="3"/>
      <c r="G32" t="s">
        <v>255</v>
      </c>
    </row>
    <row r="33" spans="1:8">
      <c r="A33" s="22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247</v>
      </c>
      <c r="H33" t="s">
        <v>248</v>
      </c>
    </row>
    <row r="34" spans="1:8">
      <c r="A34" s="22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14</v>
      </c>
      <c r="F34" s="3" t="s">
        <v>247</v>
      </c>
      <c r="H34" t="s">
        <v>248</v>
      </c>
    </row>
    <row r="35" spans="1:8">
      <c r="A35" s="22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15</v>
      </c>
      <c r="F35" s="3" t="s">
        <v>247</v>
      </c>
      <c r="H35" t="s">
        <v>248</v>
      </c>
    </row>
    <row r="36" spans="1:8">
      <c r="A36" s="22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13</v>
      </c>
      <c r="F36" s="3" t="s">
        <v>247</v>
      </c>
      <c r="H36" t="s">
        <v>251</v>
      </c>
    </row>
    <row r="37" spans="1:8">
      <c r="A37" s="22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11</v>
      </c>
      <c r="F37" s="3" t="s">
        <v>247</v>
      </c>
    </row>
    <row r="38" spans="1:8">
      <c r="A38" s="22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11</v>
      </c>
      <c r="F38" s="3" t="s">
        <v>254</v>
      </c>
    </row>
    <row r="39" spans="1:8">
      <c r="A39" s="22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13</v>
      </c>
      <c r="F39" s="3" t="s">
        <v>247</v>
      </c>
    </row>
    <row r="40" spans="1:8">
      <c r="A40" s="22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17</v>
      </c>
      <c r="F40" s="3" t="s">
        <v>247</v>
      </c>
      <c r="H40" t="s">
        <v>251</v>
      </c>
    </row>
    <row r="41" spans="1:8">
      <c r="A41" s="22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8</v>
      </c>
      <c r="F41" s="3" t="s">
        <v>247</v>
      </c>
      <c r="H41" t="s">
        <v>251</v>
      </c>
    </row>
    <row r="42" spans="1:8">
      <c r="A42" s="2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255</v>
      </c>
    </row>
    <row r="43" spans="1:8">
      <c r="A43" s="22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10</v>
      </c>
      <c r="F43" s="3" t="s">
        <v>254</v>
      </c>
    </row>
    <row r="44" spans="1:8">
      <c r="A44" s="22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9</v>
      </c>
      <c r="F44" s="3" t="s">
        <v>257</v>
      </c>
    </row>
    <row r="45" spans="1:8">
      <c r="A45" s="22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10</v>
      </c>
      <c r="F45" s="3" t="s">
        <v>247</v>
      </c>
    </row>
    <row r="46" spans="1:8">
      <c r="A46" s="22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13</v>
      </c>
      <c r="F46" s="3" t="s">
        <v>254</v>
      </c>
    </row>
    <row r="47" spans="1:8">
      <c r="A47" s="22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3</v>
      </c>
      <c r="F47" s="3" t="s">
        <v>257</v>
      </c>
    </row>
    <row r="48" spans="1:8">
      <c r="A48" s="22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11</v>
      </c>
      <c r="F48" s="3" t="s">
        <v>260</v>
      </c>
    </row>
    <row r="49" spans="1:6">
      <c r="A49" s="22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12</v>
      </c>
      <c r="F49" s="3" t="s">
        <v>254</v>
      </c>
    </row>
    <row r="50" spans="1:6">
      <c r="A50" s="22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11</v>
      </c>
      <c r="F50" s="3" t="s">
        <v>256</v>
      </c>
    </row>
    <row r="51" spans="1:6">
      <c r="A51" s="22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12</v>
      </c>
      <c r="F51" s="3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2025-06-10T12:01:45Z</dcterms:modified>
  <cp:category/>
  <cp:contentStatus/>
</cp:coreProperties>
</file>