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0" documentId="13_ncr:1_{25DD262F-A2BD-41E3-91F5-EDB06BBEBF4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ollateral Types" sheetId="1" r:id="rId1"/>
    <sheet name="CUSTOMER" sheetId="2" r:id="rId2"/>
    <sheet name="fact risk" sheetId="3" r:id="rId3"/>
    <sheet name="Collateral Details" sheetId="12" r:id="rId4"/>
    <sheet name="Provision" sheetId="4" r:id="rId5"/>
    <sheet name="Fact writeen-off" sheetId="5" r:id="rId6"/>
    <sheet name="fact restructred" sheetId="6" r:id="rId7"/>
    <sheet name="rating" sheetId="7" r:id="rId8"/>
    <sheet name="Rating and PDS&amp;P_x0009_Moody's_x0009_Fitch_x0009_" sheetId="8" r:id="rId9"/>
    <sheet name="PD" sheetId="9" r:id="rId10"/>
    <sheet name="Risk Limit" sheetId="10" r:id="rId11"/>
    <sheet name="STAGING" sheetId="11" r:id="rId12"/>
  </sheets>
  <definedNames>
    <definedName name="_xlnm._FilterDatabase" localSheetId="2" hidden="1">'fact risk'!$B$1:$AD$51</definedName>
  </definedNames>
  <calcPr calcId="191029"/>
</workbook>
</file>

<file path=xl/calcChain.xml><?xml version="1.0" encoding="utf-8"?>
<calcChain xmlns="http://schemas.openxmlformats.org/spreadsheetml/2006/main">
  <c r="D30" i="7" l="1"/>
  <c r="D35" i="7" s="1"/>
  <c r="D40" i="7" s="1"/>
  <c r="D45" i="7" s="1"/>
  <c r="D50" i="7" s="1"/>
  <c r="D14" i="7"/>
  <c r="D19" i="7" s="1"/>
  <c r="D24" i="7" s="1"/>
  <c r="D29" i="7" s="1"/>
  <c r="D34" i="7" s="1"/>
  <c r="D39" i="7" s="1"/>
  <c r="D44" i="7" s="1"/>
  <c r="D49" i="7" s="1"/>
  <c r="D11" i="7"/>
  <c r="D16" i="7" s="1"/>
  <c r="D21" i="7" s="1"/>
  <c r="D26" i="7" s="1"/>
  <c r="D31" i="7" s="1"/>
  <c r="D36" i="7" s="1"/>
  <c r="D41" i="7" s="1"/>
  <c r="D46" i="7" s="1"/>
  <c r="D51" i="7" s="1"/>
  <c r="D10" i="7"/>
  <c r="D15" i="7" s="1"/>
  <c r="D20" i="7" s="1"/>
  <c r="D25" i="7" s="1"/>
  <c r="D9" i="7"/>
  <c r="D8" i="7"/>
  <c r="D13" i="7" s="1"/>
  <c r="D18" i="7" s="1"/>
  <c r="D23" i="7" s="1"/>
  <c r="D28" i="7" s="1"/>
  <c r="D33" i="7" s="1"/>
  <c r="D38" i="7" s="1"/>
  <c r="D43" i="7" s="1"/>
  <c r="D48" i="7" s="1"/>
  <c r="D7" i="7"/>
  <c r="D12" i="7" s="1"/>
  <c r="D17" i="7" s="1"/>
  <c r="D22" i="7" s="1"/>
  <c r="D27" i="7" s="1"/>
  <c r="D32" i="7" s="1"/>
  <c r="D37" i="7" s="1"/>
  <c r="D42" i="7" s="1"/>
  <c r="D47" i="7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F41" i="6"/>
  <c r="F40" i="6"/>
  <c r="F39" i="5"/>
  <c r="G39" i="5" s="1"/>
  <c r="F38" i="5"/>
  <c r="G38" i="5" s="1"/>
  <c r="F37" i="5"/>
  <c r="G37" i="5" s="1"/>
  <c r="F36" i="5"/>
  <c r="G36" i="5" s="1"/>
  <c r="F35" i="5"/>
  <c r="G35" i="5" s="1"/>
  <c r="F34" i="5"/>
  <c r="G34" i="5" s="1"/>
  <c r="F33" i="5"/>
  <c r="G33" i="5" s="1"/>
  <c r="F32" i="5"/>
  <c r="G32" i="5" s="1"/>
  <c r="F31" i="5"/>
  <c r="G31" i="5" s="1"/>
  <c r="F30" i="5"/>
  <c r="G30" i="5" s="1"/>
  <c r="F29" i="5"/>
  <c r="G29" i="5" s="1"/>
  <c r="F28" i="5"/>
  <c r="G28" i="5" s="1"/>
  <c r="F27" i="5"/>
  <c r="G27" i="5" s="1"/>
  <c r="F26" i="5"/>
  <c r="G26" i="5" s="1"/>
  <c r="F25" i="5"/>
  <c r="G25" i="5" s="1"/>
  <c r="F24" i="5"/>
  <c r="G24" i="5" s="1"/>
  <c r="F23" i="5"/>
  <c r="G23" i="5" s="1"/>
  <c r="F22" i="5"/>
  <c r="G22" i="5" s="1"/>
  <c r="F21" i="5"/>
  <c r="G21" i="5" s="1"/>
  <c r="F20" i="5"/>
  <c r="G20" i="5" s="1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F5" i="5"/>
  <c r="G5" i="5" s="1"/>
  <c r="F4" i="5"/>
  <c r="G4" i="5" s="1"/>
  <c r="F3" i="5"/>
  <c r="G3" i="5" s="1"/>
  <c r="AD51" i="3"/>
  <c r="AA51" i="3"/>
  <c r="X51" i="3"/>
  <c r="W51" i="3"/>
  <c r="V51" i="3"/>
  <c r="Y51" i="3" s="1"/>
  <c r="Z51" i="3" s="1"/>
  <c r="U51" i="3"/>
  <c r="T51" i="3"/>
  <c r="G51" i="3"/>
  <c r="F51" i="3"/>
  <c r="E51" i="3"/>
  <c r="AC51" i="3" s="1"/>
  <c r="X50" i="3"/>
  <c r="W50" i="3"/>
  <c r="V50" i="3"/>
  <c r="U50" i="3"/>
  <c r="Y50" i="3" s="1"/>
  <c r="Z50" i="3" s="1"/>
  <c r="T50" i="3"/>
  <c r="F50" i="3"/>
  <c r="G50" i="3" s="1"/>
  <c r="E50" i="3"/>
  <c r="AB49" i="3"/>
  <c r="Y49" i="3"/>
  <c r="Z49" i="3" s="1"/>
  <c r="X49" i="3"/>
  <c r="W49" i="3"/>
  <c r="V49" i="3"/>
  <c r="U49" i="3"/>
  <c r="T49" i="3"/>
  <c r="F49" i="3"/>
  <c r="G49" i="3" s="1"/>
  <c r="E49" i="3"/>
  <c r="AD49" i="3" s="1"/>
  <c r="AB48" i="3"/>
  <c r="Y48" i="3"/>
  <c r="Z48" i="3" s="1"/>
  <c r="X48" i="3"/>
  <c r="W48" i="3"/>
  <c r="V48" i="3"/>
  <c r="U48" i="3"/>
  <c r="T48" i="3"/>
  <c r="F48" i="3"/>
  <c r="G48" i="3" s="1"/>
  <c r="E48" i="3"/>
  <c r="AD48" i="3" s="1"/>
  <c r="Y47" i="3"/>
  <c r="Z47" i="3" s="1"/>
  <c r="X47" i="3"/>
  <c r="W47" i="3"/>
  <c r="V47" i="3"/>
  <c r="U47" i="3"/>
  <c r="T47" i="3"/>
  <c r="F47" i="3"/>
  <c r="G47" i="3" s="1"/>
  <c r="E47" i="3"/>
  <c r="Y46" i="3"/>
  <c r="Z46" i="3" s="1"/>
  <c r="X46" i="3"/>
  <c r="W46" i="3"/>
  <c r="V46" i="3"/>
  <c r="U46" i="3"/>
  <c r="T46" i="3"/>
  <c r="F46" i="3"/>
  <c r="E46" i="3"/>
  <c r="AD45" i="3"/>
  <c r="AA45" i="3"/>
  <c r="X45" i="3"/>
  <c r="W45" i="3"/>
  <c r="V45" i="3"/>
  <c r="Y45" i="3" s="1"/>
  <c r="Z45" i="3" s="1"/>
  <c r="U45" i="3"/>
  <c r="T45" i="3"/>
  <c r="G45" i="3"/>
  <c r="F45" i="3"/>
  <c r="E45" i="3"/>
  <c r="AC45" i="3" s="1"/>
  <c r="X44" i="3"/>
  <c r="W44" i="3"/>
  <c r="Y44" i="3" s="1"/>
  <c r="Z44" i="3" s="1"/>
  <c r="V44" i="3"/>
  <c r="U44" i="3"/>
  <c r="T44" i="3"/>
  <c r="F44" i="3"/>
  <c r="AC44" i="3" s="1"/>
  <c r="E44" i="3"/>
  <c r="X43" i="3"/>
  <c r="W43" i="3"/>
  <c r="Y43" i="3" s="1"/>
  <c r="Z43" i="3" s="1"/>
  <c r="V43" i="3"/>
  <c r="U43" i="3"/>
  <c r="T43" i="3"/>
  <c r="F43" i="3"/>
  <c r="AC43" i="3" s="1"/>
  <c r="E43" i="3"/>
  <c r="Z42" i="3"/>
  <c r="Y42" i="3"/>
  <c r="X42" i="3"/>
  <c r="W42" i="3"/>
  <c r="V42" i="3"/>
  <c r="U42" i="3"/>
  <c r="T42" i="3"/>
  <c r="F42" i="3"/>
  <c r="AC42" i="3" s="1"/>
  <c r="E42" i="3"/>
  <c r="X41" i="3"/>
  <c r="W41" i="3"/>
  <c r="Y41" i="3" s="1"/>
  <c r="Z41" i="3" s="1"/>
  <c r="V41" i="3"/>
  <c r="U41" i="3"/>
  <c r="T41" i="3"/>
  <c r="F41" i="3"/>
  <c r="G41" i="3" s="1"/>
  <c r="E41" i="3"/>
  <c r="X40" i="3"/>
  <c r="W40" i="3"/>
  <c r="V40" i="3"/>
  <c r="Y40" i="3" s="1"/>
  <c r="Z40" i="3" s="1"/>
  <c r="U40" i="3"/>
  <c r="T40" i="3"/>
  <c r="F40" i="3"/>
  <c r="E40" i="3"/>
  <c r="X39" i="3"/>
  <c r="W39" i="3"/>
  <c r="V39" i="3"/>
  <c r="U39" i="3"/>
  <c r="T39" i="3"/>
  <c r="F39" i="3"/>
  <c r="E39" i="3"/>
  <c r="AC38" i="3"/>
  <c r="X38" i="3"/>
  <c r="W38" i="3"/>
  <c r="V38" i="3"/>
  <c r="U38" i="3"/>
  <c r="Y38" i="3" s="1"/>
  <c r="Z38" i="3" s="1"/>
  <c r="T38" i="3"/>
  <c r="K38" i="3"/>
  <c r="F38" i="3"/>
  <c r="E38" i="3"/>
  <c r="X37" i="3"/>
  <c r="Y37" i="3" s="1"/>
  <c r="Z37" i="3" s="1"/>
  <c r="W37" i="3"/>
  <c r="V37" i="3"/>
  <c r="U37" i="3"/>
  <c r="T37" i="3"/>
  <c r="F37" i="3"/>
  <c r="E37" i="3"/>
  <c r="AC36" i="3"/>
  <c r="X36" i="3"/>
  <c r="W36" i="3"/>
  <c r="V36" i="3"/>
  <c r="U36" i="3"/>
  <c r="Y36" i="3" s="1"/>
  <c r="Z36" i="3" s="1"/>
  <c r="T36" i="3"/>
  <c r="G36" i="3"/>
  <c r="F36" i="3"/>
  <c r="E36" i="3"/>
  <c r="X35" i="3"/>
  <c r="W35" i="3"/>
  <c r="V35" i="3"/>
  <c r="U35" i="3"/>
  <c r="T35" i="3"/>
  <c r="F35" i="3"/>
  <c r="E35" i="3"/>
  <c r="X34" i="3"/>
  <c r="W34" i="3"/>
  <c r="V34" i="3"/>
  <c r="Y34" i="3" s="1"/>
  <c r="Z34" i="3" s="1"/>
  <c r="U34" i="3"/>
  <c r="T34" i="3"/>
  <c r="F34" i="3"/>
  <c r="E34" i="3"/>
  <c r="AD34" i="3" s="1"/>
  <c r="X33" i="3"/>
  <c r="W33" i="3"/>
  <c r="V33" i="3"/>
  <c r="Y33" i="3" s="1"/>
  <c r="Z33" i="3" s="1"/>
  <c r="U33" i="3"/>
  <c r="T33" i="3"/>
  <c r="F33" i="3"/>
  <c r="AB33" i="3" s="1"/>
  <c r="E33" i="3"/>
  <c r="X32" i="3"/>
  <c r="W32" i="3"/>
  <c r="Y32" i="3" s="1"/>
  <c r="Z32" i="3" s="1"/>
  <c r="V32" i="3"/>
  <c r="U32" i="3"/>
  <c r="T32" i="3"/>
  <c r="F32" i="3"/>
  <c r="G32" i="3" s="1"/>
  <c r="E32" i="3"/>
  <c r="AD31" i="3"/>
  <c r="X31" i="3"/>
  <c r="W31" i="3"/>
  <c r="V31" i="3"/>
  <c r="Y31" i="3" s="1"/>
  <c r="Z31" i="3" s="1"/>
  <c r="U31" i="3"/>
  <c r="T31" i="3"/>
  <c r="F31" i="3"/>
  <c r="G31" i="3" s="1"/>
  <c r="E31" i="3"/>
  <c r="X30" i="3"/>
  <c r="Y30" i="3" s="1"/>
  <c r="Z30" i="3" s="1"/>
  <c r="W30" i="3"/>
  <c r="V30" i="3"/>
  <c r="U30" i="3"/>
  <c r="T30" i="3"/>
  <c r="F30" i="3"/>
  <c r="E30" i="3"/>
  <c r="AB30" i="3" s="1"/>
  <c r="X29" i="3"/>
  <c r="W29" i="3"/>
  <c r="V29" i="3"/>
  <c r="U29" i="3"/>
  <c r="Y29" i="3" s="1"/>
  <c r="Z29" i="3" s="1"/>
  <c r="T29" i="3"/>
  <c r="F29" i="3"/>
  <c r="E29" i="3"/>
  <c r="AB29" i="3" s="1"/>
  <c r="X28" i="3"/>
  <c r="W28" i="3"/>
  <c r="V28" i="3"/>
  <c r="U28" i="3"/>
  <c r="Y28" i="3" s="1"/>
  <c r="Z28" i="3" s="1"/>
  <c r="T28" i="3"/>
  <c r="K28" i="3"/>
  <c r="F28" i="3"/>
  <c r="G28" i="3" s="1"/>
  <c r="E28" i="3"/>
  <c r="AC27" i="3"/>
  <c r="X27" i="3"/>
  <c r="W27" i="3"/>
  <c r="Y27" i="3" s="1"/>
  <c r="Z27" i="3" s="1"/>
  <c r="V27" i="3"/>
  <c r="U27" i="3"/>
  <c r="T27" i="3"/>
  <c r="K27" i="3"/>
  <c r="F27" i="3"/>
  <c r="G27" i="3" s="1"/>
  <c r="E27" i="3"/>
  <c r="AD26" i="3"/>
  <c r="AC26" i="3"/>
  <c r="X26" i="3"/>
  <c r="W26" i="3"/>
  <c r="V26" i="3"/>
  <c r="U26" i="3"/>
  <c r="Y26" i="3" s="1"/>
  <c r="Z26" i="3" s="1"/>
  <c r="T26" i="3"/>
  <c r="G26" i="3"/>
  <c r="F26" i="3"/>
  <c r="E26" i="3"/>
  <c r="AB26" i="3" s="1"/>
  <c r="X25" i="3"/>
  <c r="W25" i="3"/>
  <c r="V25" i="3"/>
  <c r="U25" i="3"/>
  <c r="Y25" i="3" s="1"/>
  <c r="T25" i="3"/>
  <c r="F25" i="3"/>
  <c r="E25" i="3"/>
  <c r="AD25" i="3" s="1"/>
  <c r="AB24" i="3"/>
  <c r="X24" i="3"/>
  <c r="W24" i="3"/>
  <c r="V24" i="3"/>
  <c r="U24" i="3"/>
  <c r="T24" i="3"/>
  <c r="F24" i="3"/>
  <c r="E24" i="3"/>
  <c r="AD23" i="3"/>
  <c r="AC23" i="3"/>
  <c r="AB23" i="3"/>
  <c r="X23" i="3"/>
  <c r="W23" i="3"/>
  <c r="V23" i="3"/>
  <c r="U23" i="3"/>
  <c r="T23" i="3"/>
  <c r="G23" i="3"/>
  <c r="F23" i="3"/>
  <c r="E23" i="3"/>
  <c r="X22" i="3"/>
  <c r="W22" i="3"/>
  <c r="V22" i="3"/>
  <c r="U22" i="3"/>
  <c r="T22" i="3"/>
  <c r="F22" i="3"/>
  <c r="E22" i="3"/>
  <c r="AD21" i="3"/>
  <c r="AB21" i="3"/>
  <c r="X21" i="3"/>
  <c r="W21" i="3"/>
  <c r="V21" i="3"/>
  <c r="U21" i="3"/>
  <c r="Y21" i="3" s="1"/>
  <c r="Z21" i="3" s="1"/>
  <c r="T21" i="3"/>
  <c r="F21" i="3"/>
  <c r="G21" i="3" s="1"/>
  <c r="E21" i="3"/>
  <c r="AA21" i="3" s="1"/>
  <c r="AB20" i="3"/>
  <c r="AA20" i="3"/>
  <c r="X20" i="3"/>
  <c r="W20" i="3"/>
  <c r="V20" i="3"/>
  <c r="U20" i="3"/>
  <c r="Y20" i="3" s="1"/>
  <c r="Z20" i="3" s="1"/>
  <c r="T20" i="3"/>
  <c r="G20" i="3"/>
  <c r="F20" i="3"/>
  <c r="E20" i="3"/>
  <c r="AD20" i="3" s="1"/>
  <c r="AB19" i="3"/>
  <c r="X19" i="3"/>
  <c r="W19" i="3"/>
  <c r="V19" i="3"/>
  <c r="U19" i="3"/>
  <c r="T19" i="3"/>
  <c r="G19" i="3"/>
  <c r="F19" i="3"/>
  <c r="AD19" i="3" s="1"/>
  <c r="E19" i="3"/>
  <c r="AC18" i="3"/>
  <c r="X18" i="3"/>
  <c r="W18" i="3"/>
  <c r="V18" i="3"/>
  <c r="U18" i="3"/>
  <c r="Y18" i="3" s="1"/>
  <c r="Z18" i="3" s="1"/>
  <c r="T18" i="3"/>
  <c r="K18" i="3"/>
  <c r="F18" i="3"/>
  <c r="AA18" i="3" s="1"/>
  <c r="E18" i="3"/>
  <c r="AC17" i="3"/>
  <c r="AB17" i="3"/>
  <c r="AA17" i="3"/>
  <c r="X17" i="3"/>
  <c r="W17" i="3"/>
  <c r="V17" i="3"/>
  <c r="U17" i="3"/>
  <c r="Y17" i="3" s="1"/>
  <c r="Z17" i="3" s="1"/>
  <c r="T17" i="3"/>
  <c r="K17" i="3"/>
  <c r="F17" i="3"/>
  <c r="G17" i="3" s="1"/>
  <c r="E17" i="3"/>
  <c r="AD17" i="3" s="1"/>
  <c r="AB16" i="3"/>
  <c r="AA16" i="3"/>
  <c r="X16" i="3"/>
  <c r="W16" i="3"/>
  <c r="V16" i="3"/>
  <c r="U16" i="3"/>
  <c r="Y16" i="3" s="1"/>
  <c r="Z16" i="3" s="1"/>
  <c r="T16" i="3"/>
  <c r="G16" i="3"/>
  <c r="F16" i="3"/>
  <c r="AC16" i="3" s="1"/>
  <c r="E16" i="3"/>
  <c r="X15" i="3"/>
  <c r="Y15" i="3" s="1"/>
  <c r="Z15" i="3" s="1"/>
  <c r="W15" i="3"/>
  <c r="V15" i="3"/>
  <c r="U15" i="3"/>
  <c r="T15" i="3"/>
  <c r="F15" i="3"/>
  <c r="G15" i="3" s="1"/>
  <c r="E15" i="3"/>
  <c r="AC15" i="3" s="1"/>
  <c r="X14" i="3"/>
  <c r="W14" i="3"/>
  <c r="V14" i="3"/>
  <c r="Y14" i="3" s="1"/>
  <c r="Z14" i="3" s="1"/>
  <c r="U14" i="3"/>
  <c r="T14" i="3"/>
  <c r="G14" i="3"/>
  <c r="F14" i="3"/>
  <c r="AD14" i="3" s="1"/>
  <c r="E14" i="3"/>
  <c r="AD13" i="3"/>
  <c r="AB13" i="3"/>
  <c r="X13" i="3"/>
  <c r="W13" i="3"/>
  <c r="V13" i="3"/>
  <c r="Y13" i="3" s="1"/>
  <c r="Z13" i="3" s="1"/>
  <c r="U13" i="3"/>
  <c r="T13" i="3"/>
  <c r="F13" i="3"/>
  <c r="G13" i="3" s="1"/>
  <c r="E13" i="3"/>
  <c r="AC13" i="3" s="1"/>
  <c r="AA12" i="3"/>
  <c r="X12" i="3"/>
  <c r="W12" i="3"/>
  <c r="V12" i="3"/>
  <c r="Y12" i="3" s="1"/>
  <c r="Z12" i="3" s="1"/>
  <c r="U12" i="3"/>
  <c r="T12" i="3"/>
  <c r="K12" i="3"/>
  <c r="G12" i="3"/>
  <c r="F12" i="3"/>
  <c r="AD12" i="3" s="1"/>
  <c r="E12" i="3"/>
  <c r="X11" i="3"/>
  <c r="Y11" i="3" s="1"/>
  <c r="Z11" i="3" s="1"/>
  <c r="W11" i="3"/>
  <c r="V11" i="3"/>
  <c r="U11" i="3"/>
  <c r="T11" i="3"/>
  <c r="F11" i="3"/>
  <c r="G11" i="3" s="1"/>
  <c r="E11" i="3"/>
  <c r="AC11" i="3" s="1"/>
  <c r="X10" i="3"/>
  <c r="W10" i="3"/>
  <c r="V10" i="3"/>
  <c r="U10" i="3"/>
  <c r="Y10" i="3" s="1"/>
  <c r="Z10" i="3" s="1"/>
  <c r="T10" i="3"/>
  <c r="F10" i="3"/>
  <c r="G10" i="3" s="1"/>
  <c r="E10" i="3"/>
  <c r="AC10" i="3" s="1"/>
  <c r="X9" i="3"/>
  <c r="W9" i="3"/>
  <c r="V9" i="3"/>
  <c r="Y9" i="3" s="1"/>
  <c r="Z9" i="3" s="1"/>
  <c r="U9" i="3"/>
  <c r="T9" i="3"/>
  <c r="F9" i="3"/>
  <c r="G9" i="3" s="1"/>
  <c r="E9" i="3"/>
  <c r="X8" i="3"/>
  <c r="W8" i="3"/>
  <c r="Y8" i="3" s="1"/>
  <c r="Z8" i="3" s="1"/>
  <c r="V8" i="3"/>
  <c r="U8" i="3"/>
  <c r="T8" i="3"/>
  <c r="F8" i="3"/>
  <c r="G8" i="3" s="1"/>
  <c r="E8" i="3"/>
  <c r="AD7" i="3"/>
  <c r="AC7" i="3"/>
  <c r="X7" i="3"/>
  <c r="W7" i="3"/>
  <c r="V7" i="3"/>
  <c r="U7" i="3"/>
  <c r="Y7" i="3" s="1"/>
  <c r="Z7" i="3" s="1"/>
  <c r="T7" i="3"/>
  <c r="K7" i="3"/>
  <c r="F7" i="3"/>
  <c r="G7" i="3" s="1"/>
  <c r="E7" i="3"/>
  <c r="X6" i="3"/>
  <c r="Y6" i="3" s="1"/>
  <c r="Z6" i="3" s="1"/>
  <c r="W6" i="3"/>
  <c r="V6" i="3"/>
  <c r="U6" i="3"/>
  <c r="T6" i="3"/>
  <c r="F6" i="3"/>
  <c r="E6" i="3"/>
  <c r="AB6" i="3" s="1"/>
  <c r="AD5" i="3"/>
  <c r="AB5" i="3"/>
  <c r="X5" i="3"/>
  <c r="W5" i="3"/>
  <c r="V5" i="3"/>
  <c r="U5" i="3"/>
  <c r="Y5" i="3" s="1"/>
  <c r="Z5" i="3" s="1"/>
  <c r="T5" i="3"/>
  <c r="F5" i="3"/>
  <c r="G5" i="3" s="1"/>
  <c r="E5" i="3"/>
  <c r="AA5" i="3" s="1"/>
  <c r="X4" i="3"/>
  <c r="W4" i="3"/>
  <c r="V4" i="3"/>
  <c r="Y4" i="3" s="1"/>
  <c r="Z4" i="3" s="1"/>
  <c r="U4" i="3"/>
  <c r="T4" i="3"/>
  <c r="K4" i="3"/>
  <c r="F4" i="3"/>
  <c r="G4" i="3" s="1"/>
  <c r="E4" i="3"/>
  <c r="AC3" i="3"/>
  <c r="Y3" i="3"/>
  <c r="Z3" i="3" s="1"/>
  <c r="X3" i="3"/>
  <c r="W3" i="3"/>
  <c r="V3" i="3"/>
  <c r="U3" i="3"/>
  <c r="T3" i="3"/>
  <c r="K3" i="3"/>
  <c r="F3" i="3"/>
  <c r="G3" i="3" s="1"/>
  <c r="E3" i="3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X2" i="3"/>
  <c r="W2" i="3"/>
  <c r="V2" i="3"/>
  <c r="U2" i="3"/>
  <c r="Y2" i="3" s="1"/>
  <c r="Z2" i="3" s="1"/>
  <c r="T2" i="3"/>
  <c r="K2" i="3"/>
  <c r="F2" i="3"/>
  <c r="G2" i="3" s="1"/>
  <c r="E2" i="3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AB9" i="3" l="1"/>
  <c r="G33" i="3"/>
  <c r="AD37" i="3"/>
  <c r="AB37" i="3"/>
  <c r="AD2" i="3"/>
  <c r="AA7" i="3"/>
  <c r="AC9" i="3"/>
  <c r="AA9" i="3"/>
  <c r="K9" i="3"/>
  <c r="K13" i="3"/>
  <c r="AA13" i="3"/>
  <c r="AB18" i="3"/>
  <c r="Y24" i="3"/>
  <c r="Z24" i="3" s="1"/>
  <c r="AB28" i="3"/>
  <c r="AD29" i="3"/>
  <c r="AB31" i="3"/>
  <c r="AC33" i="3"/>
  <c r="AA33" i="3"/>
  <c r="K33" i="3"/>
  <c r="AB42" i="3"/>
  <c r="G44" i="3"/>
  <c r="AB4" i="3"/>
  <c r="AA22" i="3"/>
  <c r="K22" i="3"/>
  <c r="AC35" i="3"/>
  <c r="AA35" i="3"/>
  <c r="K35" i="3"/>
  <c r="AD39" i="3"/>
  <c r="AB39" i="3"/>
  <c r="AA3" i="3"/>
  <c r="AC4" i="3"/>
  <c r="AA6" i="3"/>
  <c r="AD9" i="3"/>
  <c r="AB12" i="3"/>
  <c r="AC14" i="3"/>
  <c r="AC20" i="3"/>
  <c r="AB22" i="3"/>
  <c r="Y23" i="3"/>
  <c r="Z23" i="3" s="1"/>
  <c r="G25" i="3"/>
  <c r="AC25" i="3"/>
  <c r="AB27" i="3"/>
  <c r="AD28" i="3"/>
  <c r="G30" i="3"/>
  <c r="AA30" i="3"/>
  <c r="AC32" i="3"/>
  <c r="AA32" i="3"/>
  <c r="K32" i="3"/>
  <c r="AD33" i="3"/>
  <c r="AB35" i="3"/>
  <c r="G37" i="3"/>
  <c r="AA37" i="3"/>
  <c r="G39" i="3"/>
  <c r="AC39" i="3"/>
  <c r="AB43" i="3"/>
  <c r="AD47" i="3"/>
  <c r="AB47" i="3"/>
  <c r="AB3" i="3"/>
  <c r="AD4" i="3"/>
  <c r="G6" i="3"/>
  <c r="AC6" i="3"/>
  <c r="AC8" i="3"/>
  <c r="AA8" i="3"/>
  <c r="AA11" i="3"/>
  <c r="K15" i="3"/>
  <c r="AA15" i="3"/>
  <c r="AD18" i="3"/>
  <c r="AA19" i="3"/>
  <c r="G22" i="3"/>
  <c r="AC22" i="3"/>
  <c r="AA24" i="3"/>
  <c r="K24" i="3"/>
  <c r="AA27" i="3"/>
  <c r="K30" i="3"/>
  <c r="AC30" i="3"/>
  <c r="G35" i="3"/>
  <c r="AD35" i="3"/>
  <c r="K37" i="3"/>
  <c r="AC37" i="3"/>
  <c r="K39" i="3"/>
  <c r="AA25" i="3"/>
  <c r="K25" i="3"/>
  <c r="AA39" i="3"/>
  <c r="AD46" i="3"/>
  <c r="AC46" i="3"/>
  <c r="AA46" i="3"/>
  <c r="G46" i="3"/>
  <c r="AD6" i="3"/>
  <c r="AB8" i="3"/>
  <c r="AD10" i="3"/>
  <c r="AB10" i="3"/>
  <c r="AD22" i="3"/>
  <c r="AD30" i="3"/>
  <c r="AB32" i="3"/>
  <c r="AC34" i="3"/>
  <c r="AA34" i="3"/>
  <c r="K34" i="3"/>
  <c r="AA40" i="3"/>
  <c r="AC40" i="3"/>
  <c r="AB40" i="3"/>
  <c r="AD40" i="3"/>
  <c r="G43" i="3"/>
  <c r="AA28" i="3"/>
  <c r="G42" i="3"/>
  <c r="AA2" i="3"/>
  <c r="AB11" i="3"/>
  <c r="AB2" i="3"/>
  <c r="AD3" i="3"/>
  <c r="AD8" i="3"/>
  <c r="AD11" i="3"/>
  <c r="K14" i="3"/>
  <c r="AA14" i="3"/>
  <c r="AD15" i="3"/>
  <c r="G18" i="3"/>
  <c r="AC19" i="3"/>
  <c r="Y22" i="3"/>
  <c r="Z22" i="3" s="1"/>
  <c r="G24" i="3"/>
  <c r="AC24" i="3"/>
  <c r="AD27" i="3"/>
  <c r="G29" i="3"/>
  <c r="AA29" i="3"/>
  <c r="AD32" i="3"/>
  <c r="AD36" i="3"/>
  <c r="AB36" i="3"/>
  <c r="AD38" i="3"/>
  <c r="AB38" i="3"/>
  <c r="Y39" i="3"/>
  <c r="Z39" i="3" s="1"/>
  <c r="G40" i="3"/>
  <c r="AB41" i="3"/>
  <c r="AA41" i="3"/>
  <c r="AD41" i="3"/>
  <c r="AC41" i="3"/>
  <c r="AB44" i="3"/>
  <c r="AD50" i="3"/>
  <c r="AC50" i="3"/>
  <c r="AA4" i="3"/>
  <c r="Z25" i="3"/>
  <c r="AB25" i="3"/>
  <c r="AC28" i="3"/>
  <c r="AB46" i="3"/>
  <c r="AB15" i="3"/>
  <c r="AC2" i="3"/>
  <c r="AC5" i="3"/>
  <c r="AB7" i="3"/>
  <c r="AA10" i="3"/>
  <c r="AC12" i="3"/>
  <c r="AB14" i="3"/>
  <c r="AD16" i="3"/>
  <c r="Y19" i="3"/>
  <c r="Z19" i="3" s="1"/>
  <c r="AC21" i="3"/>
  <c r="AA23" i="3"/>
  <c r="K23" i="3"/>
  <c r="AD24" i="3"/>
  <c r="AA26" i="3"/>
  <c r="K29" i="3"/>
  <c r="AC29" i="3"/>
  <c r="AC31" i="3"/>
  <c r="AA31" i="3"/>
  <c r="G34" i="3"/>
  <c r="AB34" i="3"/>
  <c r="Y35" i="3"/>
  <c r="Z35" i="3" s="1"/>
  <c r="AA36" i="3"/>
  <c r="G38" i="3"/>
  <c r="AA38" i="3"/>
  <c r="AD42" i="3"/>
  <c r="AD43" i="3"/>
  <c r="AD44" i="3"/>
  <c r="AA50" i="3"/>
  <c r="AB51" i="3"/>
  <c r="K47" i="3"/>
  <c r="AA47" i="3"/>
  <c r="K48" i="3"/>
  <c r="AA48" i="3"/>
  <c r="K49" i="3"/>
  <c r="AA49" i="3"/>
  <c r="AB50" i="3"/>
  <c r="K42" i="3"/>
  <c r="AA42" i="3"/>
  <c r="K43" i="3"/>
  <c r="AA43" i="3"/>
  <c r="K44" i="3"/>
  <c r="AA44" i="3"/>
  <c r="AB45" i="3"/>
  <c r="AC47" i="3"/>
  <c r="AC48" i="3"/>
  <c r="AC49" i="3"/>
</calcChain>
</file>

<file path=xl/sharedStrings.xml><?xml version="1.0" encoding="utf-8"?>
<sst xmlns="http://schemas.openxmlformats.org/spreadsheetml/2006/main" count="1776" uniqueCount="396">
  <si>
    <t>Collateral Types</t>
  </si>
  <si>
    <t>Collateral Category</t>
  </si>
  <si>
    <t>Collateral Sub-category</t>
  </si>
  <si>
    <t>Hair Cut</t>
  </si>
  <si>
    <t>Collatral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</si>
  <si>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</si>
  <si>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</si>
  <si>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</si>
  <si>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</si>
  <si>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</si>
  <si>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</si>
  <si>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</si>
  <si>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</si>
  <si>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Collatral Cash, Gold &amp; Other Riskfree Assests</t>
  </si>
  <si>
    <t>Gold</t>
  </si>
  <si>
    <t>Cash</t>
  </si>
  <si>
    <t>Risk Free Assest</t>
  </si>
  <si>
    <t>Govt Bond</t>
  </si>
  <si>
    <t>Sovereign Bonds</t>
  </si>
  <si>
    <t>Collatral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</si>
  <si>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</si>
  <si>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</si>
  <si>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</si>
  <si>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</si>
  <si>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</si>
  <si>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</si>
  <si>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</si>
  <si>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</si>
  <si>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</si>
  <si>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</si>
  <si>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</si>
  <si>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</si>
  <si>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</si>
  <si>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</si>
  <si>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</si>
  <si>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</si>
  <si>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</si>
  <si>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</si>
  <si>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</si>
  <si>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</si>
  <si>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</si>
  <si>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</si>
  <si>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</si>
  <si>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</si>
  <si>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</si>
  <si>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</si>
  <si>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</si>
  <si>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</si>
  <si>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</si>
  <si>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</si>
  <si>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</si>
  <si>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</si>
  <si>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</si>
  <si>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</si>
  <si>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</si>
  <si>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</si>
  <si>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</si>
  <si>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</si>
  <si>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</si>
  <si>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</si>
  <si>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</si>
  <si>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</si>
  <si>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</si>
  <si>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</si>
  <si>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</si>
  <si>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</si>
  <si>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</si>
  <si>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</si>
  <si>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</si>
  <si>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</si>
  <si>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</si>
  <si>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</si>
  <si>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</si>
  <si>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</si>
  <si>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</si>
  <si>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</si>
  <si>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</si>
  <si>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</si>
  <si>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</si>
  <si>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</si>
  <si>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</si>
  <si>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</si>
  <si>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</si>
  <si>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</si>
  <si>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</si>
  <si>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</si>
  <si>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</si>
  <si>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</si>
  <si>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</si>
  <si>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</si>
  <si>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</si>
  <si>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</si>
  <si>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</si>
  <si>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</si>
  <si>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</si>
  <si>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</si>
  <si>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</si>
  <si>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</si>
  <si>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</si>
  <si>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</si>
  <si>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</si>
  <si>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</si>
  <si>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</si>
  <si>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</si>
  <si>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</si>
  <si>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</si>
  <si>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Total Collateral</t>
  </si>
  <si>
    <t>Coverage Ratio</t>
  </si>
  <si>
    <t>30/06/2023</t>
  </si>
  <si>
    <t>3C</t>
  </si>
  <si>
    <t>3D</t>
  </si>
  <si>
    <t>3E</t>
  </si>
  <si>
    <t>Provision Stages</t>
  </si>
  <si>
    <t>3F</t>
  </si>
  <si>
    <t>Company</t>
  </si>
  <si>
    <t>Amount</t>
  </si>
  <si>
    <t>Year of Write off</t>
  </si>
  <si>
    <t>Court Case</t>
  </si>
  <si>
    <t>Collections till date</t>
  </si>
  <si>
    <t>still collectible</t>
  </si>
  <si>
    <t>ClearSky Innovations</t>
  </si>
  <si>
    <t>Y</t>
  </si>
  <si>
    <t>GreenLeaf Enterprises</t>
  </si>
  <si>
    <t>RedStone Technologies</t>
  </si>
  <si>
    <t>FutureTech Solutions</t>
  </si>
  <si>
    <t>QuantumLeap Dynamics</t>
  </si>
  <si>
    <t>Apex Innovations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</si>
  <si>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</si>
  <si>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</si>
  <si>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</si>
  <si>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</si>
  <si>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</si>
  <si>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</si>
  <si>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</si>
  <si>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</si>
  <si>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</si>
  <si>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</si>
  <si>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</si>
  <si>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</si>
  <si>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</si>
  <si>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</si>
  <si>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</si>
  <si>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</si>
  <si>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</si>
  <si>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</si>
  <si>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</si>
  <si>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</si>
  <si>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</si>
  <si>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</si>
  <si>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</si>
  <si>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</si>
  <si>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</si>
  <si>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</si>
  <si>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</si>
  <si>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</si>
  <si>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</si>
  <si>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</si>
  <si>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</si>
  <si>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</si>
  <si>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</si>
  <si>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</si>
  <si>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4/14/2023</t>
  </si>
  <si>
    <t>4/14/2025</t>
  </si>
  <si>
    <t>7/16/2022</t>
  </si>
  <si>
    <t>7/16/2024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</si>
  <si>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</si>
  <si>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</si>
  <si>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</si>
  <si>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</si>
  <si>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</si>
  <si>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</si>
  <si>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</si>
  <si>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</si>
  <si>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</si>
  <si>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</si>
  <si>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</si>
  <si>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</si>
  <si>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</si>
  <si>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</si>
  <si>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</si>
  <si>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</si>
  <si>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</si>
  <si>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</si>
  <si>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</si>
  <si>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</si>
  <si>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</si>
  <si>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</si>
  <si>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</si>
  <si>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</si>
  <si>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</si>
  <si>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</si>
  <si>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</si>
  <si>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</si>
  <si>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</si>
  <si>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</si>
  <si>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</si>
  <si>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</si>
  <si>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</si>
  <si>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</si>
  <si>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</si>
  <si>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</si>
  <si>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</si>
  <si>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</si>
  <si>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</si>
  <si>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</si>
  <si>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</si>
  <si>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</si>
  <si>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</si>
  <si>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</si>
  <si>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</si>
  <si>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</si>
  <si>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</si>
  <si>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</si>
  <si>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</si>
  <si>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</si>
  <si>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</si>
  <si>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</si>
  <si>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</si>
  <si>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</si>
  <si>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</si>
  <si>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</si>
  <si>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</si>
  <si>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 xml:space="preserve">PD </t>
  </si>
  <si>
    <t>Year</t>
  </si>
  <si>
    <t>Internal risk rating</t>
  </si>
  <si>
    <t>Customer level limit</t>
  </si>
  <si>
    <t>Sector Limit</t>
  </si>
  <si>
    <t>Group Name</t>
  </si>
  <si>
    <t>Group limit</t>
  </si>
  <si>
    <t>Customer ID</t>
  </si>
  <si>
    <t>Customer Name</t>
  </si>
  <si>
    <t>Collateral Value</t>
  </si>
  <si>
    <t>Collateral Type</t>
  </si>
  <si>
    <t>Collateral Name</t>
  </si>
  <si>
    <t>Collateral Grade</t>
  </si>
  <si>
    <t>31/12/2022</t>
  </si>
  <si>
    <t>50%</t>
  </si>
  <si>
    <t>Building1</t>
  </si>
  <si>
    <t>Land1</t>
  </si>
  <si>
    <t>100%</t>
  </si>
  <si>
    <t>Others1</t>
  </si>
  <si>
    <t>Land2</t>
  </si>
  <si>
    <t>Building2</t>
  </si>
  <si>
    <t>0%</t>
  </si>
  <si>
    <t>Cash1</t>
  </si>
  <si>
    <t>Gold1</t>
  </si>
  <si>
    <t>Others2</t>
  </si>
  <si>
    <t>Building3</t>
  </si>
  <si>
    <t>Building4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</si>
  <si>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</si>
  <si>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</si>
  <si>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</si>
  <si>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</si>
  <si>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</si>
  <si>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</si>
  <si>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</si>
  <si>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</si>
  <si>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</si>
  <si>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</si>
  <si>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</si>
  <si>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</si>
  <si>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</si>
  <si>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</si>
  <si>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</si>
  <si>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</si>
  <si>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Building6</t>
  </si>
  <si>
    <t>Land6</t>
  </si>
  <si>
    <t>Risk Free Assest2</t>
  </si>
  <si>
    <t>Gold4</t>
  </si>
  <si>
    <t>Others4</t>
  </si>
  <si>
    <t>Land7</t>
  </si>
  <si>
    <t>Land8</t>
  </si>
  <si>
    <t>Shares7</t>
  </si>
  <si>
    <t>Shares8</t>
  </si>
  <si>
    <t>Others5</t>
  </si>
  <si>
    <t>Shares9</t>
  </si>
  <si>
    <t>Shares10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</si>
  <si>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</si>
  <si>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</si>
  <si>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</si>
  <si>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</si>
  <si>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</si>
  <si>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</si>
  <si>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</si>
  <si>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</si>
  <si>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</si>
  <si>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Land10</t>
  </si>
  <si>
    <t>Land11</t>
  </si>
  <si>
    <t>Others9</t>
  </si>
  <si>
    <t>Shares11</t>
  </si>
  <si>
    <t>Shares12</t>
  </si>
  <si>
    <t>Others10</t>
  </si>
  <si>
    <t>Land12</t>
  </si>
  <si>
    <t>Building8</t>
  </si>
  <si>
    <t>Others11</t>
  </si>
  <si>
    <t>Shares13</t>
  </si>
  <si>
    <t>Shares14</t>
  </si>
  <si>
    <t>Others12</t>
  </si>
  <si>
    <t>Building9</t>
  </si>
  <si>
    <t>Building10</t>
  </si>
  <si>
    <t>Others13</t>
  </si>
  <si>
    <t>Cash5</t>
  </si>
  <si>
    <t>Gold5</t>
  </si>
  <si>
    <t>Others14</t>
  </si>
  <si>
    <t>Shares15</t>
  </si>
  <si>
    <t>Shares16</t>
  </si>
  <si>
    <t>Others15</t>
  </si>
  <si>
    <t>Building11</t>
  </si>
  <si>
    <t>Building12</t>
  </si>
  <si>
    <t>Shares17</t>
  </si>
  <si>
    <t>Shares18</t>
  </si>
  <si>
    <t>Others16</t>
  </si>
  <si>
    <t>Others17</t>
  </si>
  <si>
    <t>Others18</t>
  </si>
  <si>
    <t>Land13</t>
  </si>
  <si>
    <t>Building13</t>
  </si>
  <si>
    <t>Gold6</t>
  </si>
  <si>
    <t>Risk Free Assest5</t>
  </si>
  <si>
    <t>Others19</t>
  </si>
  <si>
    <t>Building14</t>
  </si>
  <si>
    <t>Land14</t>
  </si>
  <si>
    <t>Shares19</t>
  </si>
  <si>
    <t>Shares20</t>
  </si>
  <si>
    <t>Others20</t>
  </si>
  <si>
    <t>Others21</t>
  </si>
  <si>
    <t>Cash6</t>
  </si>
  <si>
    <t>Gold7</t>
  </si>
  <si>
    <t>Shares21</t>
  </si>
  <si>
    <t>Shares22</t>
  </si>
  <si>
    <t>Others22</t>
  </si>
  <si>
    <t>Land15</t>
  </si>
  <si>
    <t>Building15</t>
  </si>
  <si>
    <t>Risk Free Assest6</t>
  </si>
  <si>
    <t>Risk Free Assest7</t>
  </si>
  <si>
    <t>Others23</t>
  </si>
  <si>
    <t>Shares23</t>
  </si>
  <si>
    <t>Shares24</t>
  </si>
  <si>
    <t>Others24</t>
  </si>
  <si>
    <t>Gold8</t>
  </si>
  <si>
    <t>Risk Free Assest8</t>
  </si>
  <si>
    <t>Others25</t>
  </si>
  <si>
    <t>Risk Free Assest9</t>
  </si>
  <si>
    <t>Risk Free Assest10</t>
  </si>
  <si>
    <t>Shares25</t>
  </si>
  <si>
    <t>Shares26</t>
  </si>
  <si>
    <t>Others26</t>
  </si>
  <si>
    <t>Land16</t>
  </si>
  <si>
    <t>Building16</t>
  </si>
  <si>
    <t>Land17</t>
  </si>
  <si>
    <t>Building17</t>
  </si>
  <si>
    <t>Shares27</t>
  </si>
  <si>
    <t>Shares28</t>
  </si>
  <si>
    <t>Others27</t>
  </si>
  <si>
    <t>Building18</t>
  </si>
  <si>
    <t>Building19</t>
  </si>
  <si>
    <t>Cash7</t>
  </si>
  <si>
    <t>Risk Free Assest11</t>
  </si>
  <si>
    <t>Building20</t>
  </si>
  <si>
    <t>Building21</t>
  </si>
  <si>
    <t>Cash8</t>
  </si>
  <si>
    <t>Risk Free Assest12</t>
  </si>
  <si>
    <t>Shares29</t>
  </si>
  <si>
    <t>Shares30</t>
  </si>
  <si>
    <t>Building22</t>
  </si>
  <si>
    <t>Building23</t>
  </si>
  <si>
    <t>Others28</t>
  </si>
  <si>
    <t>Building24</t>
  </si>
  <si>
    <t>Land18</t>
  </si>
  <si>
    <t>Cash9</t>
  </si>
  <si>
    <t>Gold9</t>
  </si>
  <si>
    <t>Shares31</t>
  </si>
  <si>
    <t>Shares32</t>
  </si>
  <si>
    <t>Others29</t>
  </si>
  <si>
    <t>Cash10</t>
  </si>
  <si>
    <t>Risk Free Assest13</t>
  </si>
  <si>
    <t>Others30</t>
  </si>
  <si>
    <t>Building25</t>
  </si>
  <si>
    <t>Land19</t>
  </si>
  <si>
    <t>Shares33</t>
  </si>
  <si>
    <t>Shares34</t>
  </si>
  <si>
    <t>Shares35</t>
  </si>
  <si>
    <t>Shares36</t>
  </si>
  <si>
    <t>Others31</t>
  </si>
  <si>
    <t>Building26</t>
  </si>
  <si>
    <t>Land20</t>
  </si>
  <si>
    <t>Gold10</t>
  </si>
  <si>
    <t>Risk Free Assest14</t>
  </si>
  <si>
    <t>Collateral Land &amp; Building</t>
  </si>
  <si>
    <t>Collateral Cash, Gold &amp; Other Riskfree Assests</t>
  </si>
  <si>
    <t>Collateral Shares &amp; Other Paper Assests</t>
  </si>
  <si>
    <t>Collateral Hawalat Haq</t>
  </si>
  <si>
    <t>HC Collateral Building</t>
  </si>
  <si>
    <t>HC Collateral Cash</t>
  </si>
  <si>
    <t>HC Collateral Shares</t>
  </si>
  <si>
    <t>HC Collateral Hawalat Haq</t>
  </si>
  <si>
    <t xml:space="preserve">Total HC Collateral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</si>
</sst>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5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0" fontId="0" fillId="4" borderId="0" xfId="0" applyFill="1"/>
    <xf numFmtId="164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4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43" fontId="0" fillId="4" borderId="0" xfId="0" applyNumberFormat="1" applyFill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164" fontId="0" fillId="6" borderId="1" xfId="1" applyNumberFormat="1" applyFont="1" applyFill="1" applyBorder="1"/>
    <xf numFmtId="43" fontId="0" fillId="6" borderId="1" xfId="0" applyNumberFormat="1" applyFill="1" applyBorder="1"/>
    <xf numFmtId="0" fontId="4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3" fontId="0" fillId="2" borderId="0" xfId="0" applyNumberFormat="1" applyFill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0" fontId="8" fillId="0" borderId="2" xfId="0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workbookViewId="0">
      <selection activeCell="B3" sqref="B3:E16"/>
    </sheetView>
  </sheetViews>
  <sheetFormatPr defaultRowHeight="15" x14ac:dyDescent="0.25"/>
  <cols>
    <col min="2" max="2" width="41.28515625" bestFit="1" customWidth="1"/>
    <col min="3" max="3" width="23.140625" bestFit="1" customWidth="1"/>
    <col min="4" max="4" width="22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387</v>
      </c>
      <c r="C4" t="s">
        <v>5</v>
      </c>
      <c r="D4" t="s">
        <v>6</v>
      </c>
      <c r="E4" s="25">
        <v>0.5</v>
      </c>
    </row>
    <row r="5" spans="2:5" x14ac:dyDescent="0.25">
      <c r="B5" t="s">
        <v>387</v>
      </c>
      <c r="C5" t="s">
        <v>5</v>
      </c>
      <c r="D5" t="s">
        <v>7</v>
      </c>
      <c r="E5" s="25">
        <v>0.5</v>
      </c>
    </row>
    <row r="6" spans="2:5" x14ac:dyDescent="0.25">
      <c r="B6" t="s">
        <v>387</v>
      </c>
      <c r="C6" t="s">
        <v>5</v>
      </c>
      <c r="D6" t="s">
        <v>8</v>
      </c>
      <c r="E6" s="25">
        <v>0.5</v>
      </c>
    </row>
    <row r="7" spans="2:5" x14ac:dyDescent="0.25">
      <c r="B7" t="s">
        <v>387</v>
      </c>
      <c r="C7" t="s">
        <v>9</v>
      </c>
      <c r="D7" t="s">
        <v>10</v>
      </c>
      <c r="E7" s="25">
        <v>0.5</v>
      </c>
    </row>
    <row r="8" spans="2:5" x14ac:dyDescent="0.25">
      <c r="B8" t="s">
        <v>387</v>
      </c>
      <c r="C8" t="s">
        <v>9</v>
      </c>
      <c r="D8" t="s">
        <v>11</v>
      </c>
      <c r="E8" s="25">
        <v>0.5</v>
      </c>
    </row>
    <row r="9" spans="2:5" x14ac:dyDescent="0.25">
      <c r="B9" t="s">
        <v>387</v>
      </c>
      <c r="C9" t="s">
        <v>9</v>
      </c>
      <c r="D9" t="s">
        <v>12</v>
      </c>
      <c r="E9" s="25">
        <v>0.5</v>
      </c>
    </row>
    <row r="10" spans="2:5" x14ac:dyDescent="0.25">
      <c r="B10" t="s">
        <v>388</v>
      </c>
      <c r="C10" t="s">
        <v>14</v>
      </c>
      <c r="D10" t="s">
        <v>14</v>
      </c>
      <c r="E10" s="25">
        <v>0</v>
      </c>
    </row>
    <row r="11" spans="2:5" x14ac:dyDescent="0.25">
      <c r="B11" t="s">
        <v>388</v>
      </c>
      <c r="C11" t="s">
        <v>15</v>
      </c>
      <c r="D11" t="s">
        <v>15</v>
      </c>
      <c r="E11" s="25">
        <v>0</v>
      </c>
    </row>
    <row r="12" spans="2:5" x14ac:dyDescent="0.25">
      <c r="B12" t="s">
        <v>388</v>
      </c>
      <c r="C12" t="s">
        <v>16</v>
      </c>
      <c r="D12" t="s">
        <v>17</v>
      </c>
      <c r="E12" s="25">
        <v>0</v>
      </c>
    </row>
    <row r="13" spans="2:5" x14ac:dyDescent="0.25">
      <c r="B13" t="s">
        <v>388</v>
      </c>
      <c r="C13" t="s">
        <v>16</v>
      </c>
      <c r="D13" t="s">
        <v>18</v>
      </c>
      <c r="E13" s="25">
        <v>0</v>
      </c>
    </row>
    <row r="14" spans="2:5" x14ac:dyDescent="0.25">
      <c r="B14" t="s">
        <v>389</v>
      </c>
      <c r="C14" t="s">
        <v>20</v>
      </c>
      <c r="D14" t="s">
        <v>21</v>
      </c>
      <c r="E14" s="25">
        <v>0.75</v>
      </c>
    </row>
    <row r="15" spans="2:5" x14ac:dyDescent="0.25">
      <c r="B15" t="s">
        <v>389</v>
      </c>
      <c r="C15" t="s">
        <v>20</v>
      </c>
      <c r="D15" t="s">
        <v>22</v>
      </c>
      <c r="E15" s="25">
        <v>0.75</v>
      </c>
    </row>
    <row r="16" spans="2:5" x14ac:dyDescent="0.25">
      <c r="B16" t="s">
        <v>23</v>
      </c>
      <c r="C16" t="s">
        <v>23</v>
      </c>
      <c r="D16" t="s">
        <v>24</v>
      </c>
      <c r="E16" s="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D1" sqref="D1"/>
    </sheetView>
  </sheetViews>
  <sheetFormatPr defaultRowHeight="15" x14ac:dyDescent="0.25"/>
  <cols>
    <col min="5" max="5" width="20.85546875" customWidth="1"/>
    <col min="6" max="6" width="28.140625" customWidth="1"/>
  </cols>
  <sheetData>
    <row r="1" spans="2:6" x14ac:dyDescent="0.25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 x14ac:dyDescent="0.25">
      <c r="B2" s="26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 x14ac:dyDescent="0.25">
      <c r="B3" s="26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 x14ac:dyDescent="0.25">
      <c r="B4" s="26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 x14ac:dyDescent="0.25">
      <c r="B5" s="26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 x14ac:dyDescent="0.25">
      <c r="B6" s="26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 x14ac:dyDescent="0.25">
      <c r="B7" s="26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 x14ac:dyDescent="0.25">
      <c r="B8" s="26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 x14ac:dyDescent="0.25">
      <c r="B9" s="26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 x14ac:dyDescent="0.25">
      <c r="B10" s="26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 x14ac:dyDescent="0.25">
      <c r="B11" s="26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 x14ac:dyDescent="0.25">
      <c r="B12" s="26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 x14ac:dyDescent="0.25">
      <c r="B13" s="26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 x14ac:dyDescent="0.25">
      <c r="B14" s="26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 x14ac:dyDescent="0.25">
      <c r="B15" s="26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 x14ac:dyDescent="0.25">
      <c r="B16" s="26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 x14ac:dyDescent="0.25">
      <c r="B17" s="26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 x14ac:dyDescent="0.25">
      <c r="B18" s="26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 x14ac:dyDescent="0.25">
      <c r="B19" s="26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 x14ac:dyDescent="0.25">
      <c r="B20" s="26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 x14ac:dyDescent="0.25">
      <c r="B21" s="26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 x14ac:dyDescent="0.25">
      <c r="B22" s="26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 x14ac:dyDescent="0.25">
      <c r="B23" s="26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 x14ac:dyDescent="0.25">
      <c r="B24" s="26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 x14ac:dyDescent="0.25">
      <c r="B25" s="26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 x14ac:dyDescent="0.25">
      <c r="B26" s="26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 x14ac:dyDescent="0.25">
      <c r="B27" s="26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 x14ac:dyDescent="0.25">
      <c r="B28" s="26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 x14ac:dyDescent="0.25">
      <c r="B29" s="26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 x14ac:dyDescent="0.25">
      <c r="B30" s="26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 x14ac:dyDescent="0.25">
      <c r="B31" s="26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 x14ac:dyDescent="0.25">
      <c r="B32" s="26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 x14ac:dyDescent="0.25">
      <c r="B33" s="26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 x14ac:dyDescent="0.25">
      <c r="B34" s="26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 x14ac:dyDescent="0.25">
      <c r="B35" s="26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 x14ac:dyDescent="0.25">
      <c r="B36" s="26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 x14ac:dyDescent="0.25">
      <c r="B37" s="26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 x14ac:dyDescent="0.25">
      <c r="B38" s="26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 x14ac:dyDescent="0.25">
      <c r="B39" s="26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 x14ac:dyDescent="0.25">
      <c r="B40" s="26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 x14ac:dyDescent="0.25">
      <c r="B41" s="26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 x14ac:dyDescent="0.25">
      <c r="B42" s="26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 x14ac:dyDescent="0.25">
      <c r="B43" s="26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 x14ac:dyDescent="0.25">
      <c r="B44" s="26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 x14ac:dyDescent="0.25">
      <c r="B45" s="26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 x14ac:dyDescent="0.25">
      <c r="B46" s="26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 x14ac:dyDescent="0.25">
      <c r="B47" s="26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 x14ac:dyDescent="0.25">
      <c r="B48" s="26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 x14ac:dyDescent="0.25">
      <c r="B49" s="26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 x14ac:dyDescent="0.25">
      <c r="B50" s="26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 x14ac:dyDescent="0.25">
      <c r="B51" s="26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abSelected="1" topLeftCell="O1" workbookViewId="0">
      <selection activeCell="P1" sqref="P1:Y1"/>
    </sheetView>
  </sheetViews>
  <sheetFormatPr defaultRowHeight="15" x14ac:dyDescent="0.25"/>
  <cols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 x14ac:dyDescent="0.25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106</v>
      </c>
      <c r="U1" s="8" t="s">
        <v>391</v>
      </c>
      <c r="V1" s="8" t="s">
        <v>392</v>
      </c>
      <c r="W1" s="8" t="s">
        <v>393</v>
      </c>
      <c r="X1" s="8" t="s">
        <v>394</v>
      </c>
      <c r="Y1" s="8" t="s">
        <v>395</v>
      </c>
      <c r="Z1" s="8" t="s">
        <v>107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 x14ac:dyDescent="0.25">
      <c r="A2" t="s">
        <v>108</v>
      </c>
      <c r="B2" s="26" t="s">
        <v>30</v>
      </c>
      <c r="C2" s="8">
        <v>1</v>
      </c>
      <c r="D2" s="8">
        <v>1</v>
      </c>
      <c r="E2" s="6">
        <f t="shared" ref="E2:E33" si="0">L2+N2</f>
        <v>101603836</v>
      </c>
      <c r="F2" s="6">
        <f t="shared" ref="F2:F33" si="1">M2+O2</f>
        <v>224366.64184</v>
      </c>
      <c r="G2" s="7">
        <f t="shared" ref="G2:G33" si="2">F2/E2</f>
        <v>2.2082497145088104E-3</v>
      </c>
      <c r="H2" s="5">
        <v>2</v>
      </c>
      <c r="I2" s="5">
        <v>2</v>
      </c>
      <c r="J2" s="5">
        <v>48</v>
      </c>
      <c r="K2" s="12">
        <f>E2/60</f>
        <v>1693397.2666666666</v>
      </c>
      <c r="L2" s="4">
        <v>12443318</v>
      </c>
      <c r="M2" s="4">
        <v>107051.65424</v>
      </c>
      <c r="N2" s="4">
        <v>89160518</v>
      </c>
      <c r="O2" s="4">
        <v>117314.98759999999</v>
      </c>
      <c r="P2" s="2">
        <v>12681274</v>
      </c>
      <c r="S2" s="2">
        <v>89014260</v>
      </c>
      <c r="T2" s="2">
        <f t="shared" ref="T2:T33" si="3">SUM(P2:S2)</f>
        <v>101695534</v>
      </c>
      <c r="U2" s="9">
        <f t="shared" ref="U2:U33" si="4">P2*50%</f>
        <v>6340637</v>
      </c>
      <c r="V2" s="9">
        <f t="shared" ref="V2:V33" si="5">Q3</f>
        <v>98777676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105118313</v>
      </c>
      <c r="Z2" s="10">
        <f t="shared" ref="Z2:Z33" si="9">Y2/E2</f>
        <v>1.0345900030782302</v>
      </c>
      <c r="AA2" s="4">
        <f t="shared" ref="AA2:AA33" si="10">IF(E2*$AA$1-F2&gt;0,E2*$AA$1-F2,0)</f>
        <v>6887901.8781600008</v>
      </c>
      <c r="AB2" s="4">
        <f t="shared" ref="AB2:AB33" si="11">IF(E2*$AB$1-F2&gt;0,E2*$AB$1-F2,0)</f>
        <v>20096400.558160003</v>
      </c>
      <c r="AC2" s="4">
        <f t="shared" ref="AC2:AC33" si="12">IF(E2*$AC$1-F2&gt;0,E2*$AC$1-F2,0)</f>
        <v>50577551.358159997</v>
      </c>
      <c r="AD2" s="4">
        <f t="shared" ref="AD2:AD33" si="13">IF(E2*$AD$1-F2&gt;0,E2*$AD$1-F2,0)</f>
        <v>101379469.35816</v>
      </c>
    </row>
    <row r="3" spans="1:30" x14ac:dyDescent="0.25">
      <c r="A3" t="s">
        <v>108</v>
      </c>
      <c r="B3" s="26" t="s">
        <v>33</v>
      </c>
      <c r="C3" s="8">
        <f t="shared" ref="C3:C34" si="14">C2+1</f>
        <v>2</v>
      </c>
      <c r="D3" s="8">
        <v>2</v>
      </c>
      <c r="E3" s="6">
        <f t="shared" si="0"/>
        <v>119950521</v>
      </c>
      <c r="F3" s="6">
        <f t="shared" si="1"/>
        <v>6090252.8500000006</v>
      </c>
      <c r="G3" s="7">
        <f t="shared" si="2"/>
        <v>5.0773042077908115E-2</v>
      </c>
      <c r="H3" s="5" t="s">
        <v>109</v>
      </c>
      <c r="I3" s="5">
        <v>7</v>
      </c>
      <c r="J3" s="5">
        <v>83</v>
      </c>
      <c r="K3" s="12">
        <f>E3/60</f>
        <v>1999175.35</v>
      </c>
      <c r="L3" s="4">
        <v>98809006</v>
      </c>
      <c r="M3" s="4">
        <v>5029691.6000000006</v>
      </c>
      <c r="N3" s="4">
        <v>21141515</v>
      </c>
      <c r="O3" s="4">
        <v>1060561.25</v>
      </c>
      <c r="P3" s="2">
        <v>24958402</v>
      </c>
      <c r="Q3" s="22">
        <v>98777676</v>
      </c>
      <c r="T3" s="2">
        <f t="shared" si="3"/>
        <v>123736078</v>
      </c>
      <c r="U3" s="9">
        <f t="shared" si="4"/>
        <v>12479201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12479201</v>
      </c>
      <c r="Z3" s="10">
        <f t="shared" si="9"/>
        <v>0.10403623840866852</v>
      </c>
      <c r="AA3" s="4">
        <f t="shared" si="10"/>
        <v>2306283.62</v>
      </c>
      <c r="AB3" s="4">
        <f t="shared" si="11"/>
        <v>17899851.350000001</v>
      </c>
      <c r="AC3" s="4">
        <f t="shared" si="12"/>
        <v>53885007.649999999</v>
      </c>
      <c r="AD3" s="4">
        <f t="shared" si="13"/>
        <v>113860268.15000001</v>
      </c>
    </row>
    <row r="4" spans="1:30" x14ac:dyDescent="0.25">
      <c r="A4" t="s">
        <v>108</v>
      </c>
      <c r="B4" s="26" t="s">
        <v>36</v>
      </c>
      <c r="C4" s="8">
        <f t="shared" si="14"/>
        <v>3</v>
      </c>
      <c r="E4" s="6">
        <f t="shared" si="0"/>
        <v>113713796</v>
      </c>
      <c r="F4" s="6">
        <f t="shared" si="1"/>
        <v>28334762.200000003</v>
      </c>
      <c r="G4" s="7">
        <f t="shared" si="2"/>
        <v>0.249176117557451</v>
      </c>
      <c r="H4" s="5">
        <v>3</v>
      </c>
      <c r="I4" s="5">
        <v>12</v>
      </c>
      <c r="J4" s="5">
        <v>112</v>
      </c>
      <c r="K4" s="12">
        <f>E4/60</f>
        <v>1895229.9333333333</v>
      </c>
      <c r="L4" s="4">
        <v>23559423</v>
      </c>
      <c r="M4" s="4">
        <v>13841331.24</v>
      </c>
      <c r="N4" s="4">
        <v>90154373</v>
      </c>
      <c r="O4" s="4">
        <v>14493430.960000001</v>
      </c>
      <c r="Q4" s="2"/>
      <c r="S4" s="2">
        <v>90122277</v>
      </c>
      <c r="T4" s="2">
        <f t="shared" si="3"/>
        <v>90122277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28522135.799999997</v>
      </c>
      <c r="AD4" s="4">
        <f t="shared" si="13"/>
        <v>85379033.799999997</v>
      </c>
    </row>
    <row r="5" spans="1:30" x14ac:dyDescent="0.25">
      <c r="A5" t="s">
        <v>108</v>
      </c>
      <c r="B5" s="26" t="s">
        <v>37</v>
      </c>
      <c r="C5" s="8">
        <f t="shared" si="14"/>
        <v>4</v>
      </c>
      <c r="E5" s="6">
        <f t="shared" si="0"/>
        <v>98792447</v>
      </c>
      <c r="F5" s="6">
        <f t="shared" si="1"/>
        <v>44479819.75</v>
      </c>
      <c r="G5" s="7">
        <f t="shared" si="2"/>
        <v>0.45023502403984383</v>
      </c>
      <c r="H5" s="5">
        <v>2</v>
      </c>
      <c r="I5" s="5">
        <v>11</v>
      </c>
      <c r="J5" s="5">
        <v>132</v>
      </c>
      <c r="K5" s="12">
        <v>0</v>
      </c>
      <c r="L5" s="4">
        <v>87659043</v>
      </c>
      <c r="M5" s="4">
        <v>39494091.450000003</v>
      </c>
      <c r="N5" s="4">
        <v>11133404</v>
      </c>
      <c r="O5" s="4">
        <v>4985728.3</v>
      </c>
      <c r="P5" s="2">
        <v>98808824</v>
      </c>
      <c r="R5" s="2">
        <v>23490480</v>
      </c>
      <c r="T5" s="2">
        <f t="shared" si="3"/>
        <v>122299304</v>
      </c>
      <c r="U5" s="9">
        <f t="shared" si="4"/>
        <v>49404412</v>
      </c>
      <c r="V5" s="9">
        <f t="shared" si="5"/>
        <v>0</v>
      </c>
      <c r="W5" s="9">
        <f t="shared" si="6"/>
        <v>23490480</v>
      </c>
      <c r="X5" s="9">
        <f t="shared" si="7"/>
        <v>0</v>
      </c>
      <c r="Y5" s="9">
        <f t="shared" si="8"/>
        <v>72894892</v>
      </c>
      <c r="Z5" s="10">
        <f t="shared" si="9"/>
        <v>0.73785895798289114</v>
      </c>
      <c r="AA5" s="4">
        <f t="shared" si="10"/>
        <v>0</v>
      </c>
      <c r="AB5" s="4">
        <f t="shared" si="11"/>
        <v>0</v>
      </c>
      <c r="AC5" s="4">
        <f t="shared" si="12"/>
        <v>4916403.75</v>
      </c>
      <c r="AD5" s="4">
        <f t="shared" si="13"/>
        <v>54312627.25</v>
      </c>
    </row>
    <row r="6" spans="1:30" x14ac:dyDescent="0.25">
      <c r="A6" t="s">
        <v>108</v>
      </c>
      <c r="B6" s="26" t="s">
        <v>38</v>
      </c>
      <c r="C6" s="8">
        <f t="shared" si="14"/>
        <v>5</v>
      </c>
      <c r="D6" s="8">
        <v>5</v>
      </c>
      <c r="E6" s="6">
        <f t="shared" si="0"/>
        <v>47168715</v>
      </c>
      <c r="F6" s="6">
        <f t="shared" si="1"/>
        <v>47081111</v>
      </c>
      <c r="G6" s="7">
        <f t="shared" si="2"/>
        <v>0.99814275203384273</v>
      </c>
      <c r="H6" s="5" t="s">
        <v>110</v>
      </c>
      <c r="I6" s="5">
        <v>14</v>
      </c>
      <c r="J6" s="5">
        <v>209</v>
      </c>
      <c r="K6" s="12">
        <v>0</v>
      </c>
      <c r="L6" s="4">
        <v>34653154</v>
      </c>
      <c r="M6" s="4">
        <v>34688356</v>
      </c>
      <c r="N6" s="4">
        <v>12515561</v>
      </c>
      <c r="O6" s="4">
        <v>12392755</v>
      </c>
      <c r="R6" s="2">
        <v>76559576</v>
      </c>
      <c r="S6" s="2">
        <v>12349627</v>
      </c>
      <c r="T6" s="2">
        <f t="shared" si="3"/>
        <v>88909203</v>
      </c>
      <c r="U6" s="9">
        <f t="shared" si="4"/>
        <v>0</v>
      </c>
      <c r="V6" s="9">
        <f t="shared" si="5"/>
        <v>87656597</v>
      </c>
      <c r="W6" s="9">
        <f t="shared" si="6"/>
        <v>76559576</v>
      </c>
      <c r="X6" s="9">
        <f t="shared" si="7"/>
        <v>0</v>
      </c>
      <c r="Y6" s="9">
        <f t="shared" si="8"/>
        <v>164216173</v>
      </c>
      <c r="Z6" s="10">
        <f t="shared" si="9"/>
        <v>3.4814637837812628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87604</v>
      </c>
    </row>
    <row r="7" spans="1:30" x14ac:dyDescent="0.25">
      <c r="A7" t="s">
        <v>108</v>
      </c>
      <c r="B7" s="26" t="s">
        <v>41</v>
      </c>
      <c r="C7" s="8">
        <f t="shared" si="14"/>
        <v>6</v>
      </c>
      <c r="E7" s="6">
        <f t="shared" si="0"/>
        <v>175412788</v>
      </c>
      <c r="F7" s="6">
        <f t="shared" si="1"/>
        <v>18649.691360000001</v>
      </c>
      <c r="G7" s="7">
        <f t="shared" si="2"/>
        <v>1.0631888115249614E-4</v>
      </c>
      <c r="H7" s="5">
        <v>3</v>
      </c>
      <c r="I7" s="5">
        <v>7</v>
      </c>
      <c r="J7" s="5">
        <v>33</v>
      </c>
      <c r="K7" s="12">
        <f>E7/60</f>
        <v>2923546.4666666668</v>
      </c>
      <c r="L7" s="4">
        <v>76601043</v>
      </c>
      <c r="M7" s="4">
        <v>-1611.5432000000001</v>
      </c>
      <c r="N7" s="4">
        <v>98811745</v>
      </c>
      <c r="O7" s="4">
        <v>20261.234560000001</v>
      </c>
      <c r="P7" s="2">
        <v>56814616</v>
      </c>
      <c r="Q7" s="22">
        <v>87656597</v>
      </c>
      <c r="T7" s="2">
        <f t="shared" si="3"/>
        <v>144471213</v>
      </c>
      <c r="U7" s="9">
        <f t="shared" si="4"/>
        <v>28407308</v>
      </c>
      <c r="V7" s="9">
        <f t="shared" si="5"/>
        <v>23452616</v>
      </c>
      <c r="W7" s="9">
        <f t="shared" si="6"/>
        <v>0</v>
      </c>
      <c r="X7" s="9">
        <f t="shared" si="7"/>
        <v>0</v>
      </c>
      <c r="Y7" s="9">
        <f t="shared" si="8"/>
        <v>51859924</v>
      </c>
      <c r="Z7" s="10">
        <f t="shared" si="9"/>
        <v>0.29564505867154905</v>
      </c>
      <c r="AA7" s="4">
        <f t="shared" si="10"/>
        <v>12260245.468640001</v>
      </c>
      <c r="AB7" s="4">
        <f t="shared" si="11"/>
        <v>35063907.908640005</v>
      </c>
      <c r="AC7" s="4">
        <f t="shared" si="12"/>
        <v>87687744.308640003</v>
      </c>
      <c r="AD7" s="4">
        <f t="shared" si="13"/>
        <v>175394138.30864</v>
      </c>
    </row>
    <row r="8" spans="1:30" x14ac:dyDescent="0.25">
      <c r="A8" t="s">
        <v>108</v>
      </c>
      <c r="B8" s="26" t="s">
        <v>42</v>
      </c>
      <c r="C8" s="8">
        <f t="shared" si="14"/>
        <v>7</v>
      </c>
      <c r="D8" s="8">
        <v>2</v>
      </c>
      <c r="E8" s="6">
        <f t="shared" si="0"/>
        <v>69377405</v>
      </c>
      <c r="F8" s="6">
        <f t="shared" si="1"/>
        <v>3604271.5</v>
      </c>
      <c r="G8" s="7">
        <f t="shared" si="2"/>
        <v>5.1951662072111229E-2</v>
      </c>
      <c r="H8" s="5">
        <v>2</v>
      </c>
      <c r="I8" s="5">
        <v>10</v>
      </c>
      <c r="J8" s="5">
        <v>67</v>
      </c>
      <c r="K8" s="12">
        <v>0</v>
      </c>
      <c r="L8" s="4">
        <v>45774657</v>
      </c>
      <c r="M8" s="4">
        <v>2369325.0499999998</v>
      </c>
      <c r="N8" s="4">
        <v>23602748</v>
      </c>
      <c r="O8" s="4">
        <v>1234946.45</v>
      </c>
      <c r="P8" s="2">
        <v>54320286</v>
      </c>
      <c r="Q8" s="2">
        <v>23452616</v>
      </c>
      <c r="T8" s="2">
        <f t="shared" si="3"/>
        <v>77772902</v>
      </c>
      <c r="U8" s="9">
        <f t="shared" si="4"/>
        <v>27160143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27160143</v>
      </c>
      <c r="Z8" s="10">
        <f t="shared" si="9"/>
        <v>0.39148398531193263</v>
      </c>
      <c r="AA8" s="4">
        <f t="shared" si="10"/>
        <v>1252146.8500000006</v>
      </c>
      <c r="AB8" s="4">
        <f t="shared" si="11"/>
        <v>10271209.5</v>
      </c>
      <c r="AC8" s="4">
        <f t="shared" si="12"/>
        <v>31084431</v>
      </c>
      <c r="AD8" s="4">
        <f t="shared" si="13"/>
        <v>65773133.5</v>
      </c>
    </row>
    <row r="9" spans="1:30" x14ac:dyDescent="0.25">
      <c r="A9" t="s">
        <v>108</v>
      </c>
      <c r="B9" s="26" t="s">
        <v>43</v>
      </c>
      <c r="C9" s="8">
        <f t="shared" si="14"/>
        <v>8</v>
      </c>
      <c r="D9" s="8">
        <v>3</v>
      </c>
      <c r="E9" s="6">
        <f t="shared" si="0"/>
        <v>153238710</v>
      </c>
      <c r="F9" s="6">
        <f t="shared" si="1"/>
        <v>24729793.799999997</v>
      </c>
      <c r="G9" s="7">
        <f t="shared" si="2"/>
        <v>0.16138085344101369</v>
      </c>
      <c r="H9" s="5">
        <v>2</v>
      </c>
      <c r="I9" s="5">
        <v>11</v>
      </c>
      <c r="J9" s="5">
        <v>127</v>
      </c>
      <c r="K9" s="12">
        <f>E9/60</f>
        <v>2553978.5</v>
      </c>
      <c r="L9" s="4">
        <v>65489469</v>
      </c>
      <c r="M9" s="4">
        <v>10605643.439999999</v>
      </c>
      <c r="N9" s="4">
        <v>87749241</v>
      </c>
      <c r="O9" s="4">
        <v>14124150.359999999</v>
      </c>
      <c r="Q9" s="2"/>
      <c r="R9" s="2">
        <v>67889493</v>
      </c>
      <c r="T9" s="2">
        <f t="shared" si="3"/>
        <v>67889493</v>
      </c>
      <c r="U9" s="9">
        <f t="shared" si="4"/>
        <v>0</v>
      </c>
      <c r="V9" s="9">
        <f t="shared" si="5"/>
        <v>76540662</v>
      </c>
      <c r="W9" s="9">
        <f t="shared" si="6"/>
        <v>67889493</v>
      </c>
      <c r="X9" s="9">
        <f t="shared" si="7"/>
        <v>0</v>
      </c>
      <c r="Y9" s="9">
        <f t="shared" si="8"/>
        <v>144430155</v>
      </c>
      <c r="Z9" s="10">
        <f t="shared" si="9"/>
        <v>0.94251742917961134</v>
      </c>
      <c r="AA9" s="4">
        <f t="shared" si="10"/>
        <v>0</v>
      </c>
      <c r="AB9" s="4">
        <f t="shared" si="11"/>
        <v>5917948.200000003</v>
      </c>
      <c r="AC9" s="4">
        <f t="shared" si="12"/>
        <v>51889561.200000003</v>
      </c>
      <c r="AD9" s="4">
        <f t="shared" si="13"/>
        <v>128508916.2</v>
      </c>
    </row>
    <row r="10" spans="1:30" x14ac:dyDescent="0.25">
      <c r="A10" t="s">
        <v>108</v>
      </c>
      <c r="B10" s="26" t="s">
        <v>46</v>
      </c>
      <c r="C10" s="8">
        <f t="shared" si="14"/>
        <v>9</v>
      </c>
      <c r="D10" s="8">
        <v>4</v>
      </c>
      <c r="E10" s="6">
        <f t="shared" si="0"/>
        <v>91469303</v>
      </c>
      <c r="F10" s="6">
        <f t="shared" si="1"/>
        <v>41235079.899999999</v>
      </c>
      <c r="G10" s="7">
        <f t="shared" si="2"/>
        <v>0.45080785080432939</v>
      </c>
      <c r="H10" s="5" t="s">
        <v>110</v>
      </c>
      <c r="I10" s="5">
        <v>12</v>
      </c>
      <c r="J10" s="5">
        <v>146</v>
      </c>
      <c r="K10" s="12">
        <v>0</v>
      </c>
      <c r="L10" s="4">
        <v>56864673</v>
      </c>
      <c r="M10" s="4">
        <v>25573456.399999999</v>
      </c>
      <c r="N10" s="4">
        <v>34604630</v>
      </c>
      <c r="O10" s="4">
        <v>15661623.5</v>
      </c>
      <c r="P10" s="2">
        <v>32126511</v>
      </c>
      <c r="Q10" s="22">
        <v>76540662</v>
      </c>
      <c r="S10" s="2">
        <v>34593951</v>
      </c>
      <c r="T10" s="2">
        <f t="shared" si="3"/>
        <v>143261124</v>
      </c>
      <c r="U10" s="9">
        <f t="shared" si="4"/>
        <v>16063255.5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16063255.5</v>
      </c>
      <c r="Z10" s="10">
        <f t="shared" si="9"/>
        <v>0.17561362088874777</v>
      </c>
      <c r="AA10" s="4">
        <f t="shared" si="10"/>
        <v>0</v>
      </c>
      <c r="AB10" s="4">
        <f t="shared" si="11"/>
        <v>0</v>
      </c>
      <c r="AC10" s="4">
        <f t="shared" si="12"/>
        <v>4499571.6000000015</v>
      </c>
      <c r="AD10" s="4">
        <f t="shared" si="13"/>
        <v>50234223.100000001</v>
      </c>
    </row>
    <row r="11" spans="1:30" x14ac:dyDescent="0.25">
      <c r="A11" t="s">
        <v>108</v>
      </c>
      <c r="B11" s="26" t="s">
        <v>47</v>
      </c>
      <c r="C11" s="8">
        <f t="shared" si="14"/>
        <v>10</v>
      </c>
      <c r="E11" s="6">
        <f t="shared" si="0"/>
        <v>131004477</v>
      </c>
      <c r="F11" s="6">
        <f t="shared" si="1"/>
        <v>130971209</v>
      </c>
      <c r="G11" s="7">
        <f t="shared" si="2"/>
        <v>0.99974605448026022</v>
      </c>
      <c r="H11" s="5" t="s">
        <v>111</v>
      </c>
      <c r="I11" s="5">
        <v>11</v>
      </c>
      <c r="J11" s="5">
        <v>215</v>
      </c>
      <c r="K11" s="12">
        <v>0</v>
      </c>
      <c r="L11" s="4">
        <v>54395914</v>
      </c>
      <c r="M11" s="4">
        <v>54368509</v>
      </c>
      <c r="N11" s="4">
        <v>76608563</v>
      </c>
      <c r="O11" s="4">
        <v>76602700</v>
      </c>
      <c r="P11" s="2">
        <v>21099876</v>
      </c>
      <c r="Q11" s="2"/>
      <c r="R11" s="2">
        <v>90152521</v>
      </c>
      <c r="S11" s="2">
        <v>76533242</v>
      </c>
      <c r="T11" s="2">
        <f t="shared" si="3"/>
        <v>187785639</v>
      </c>
      <c r="U11" s="9">
        <f t="shared" si="4"/>
        <v>10549938</v>
      </c>
      <c r="V11" s="9">
        <f t="shared" si="5"/>
        <v>0</v>
      </c>
      <c r="W11" s="9">
        <f t="shared" si="6"/>
        <v>90152521</v>
      </c>
      <c r="X11" s="9">
        <f t="shared" si="7"/>
        <v>0</v>
      </c>
      <c r="Y11" s="9">
        <f t="shared" si="8"/>
        <v>100702459</v>
      </c>
      <c r="Z11" s="10">
        <f t="shared" si="9"/>
        <v>0.76869479048414502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33268</v>
      </c>
    </row>
    <row r="12" spans="1:30" x14ac:dyDescent="0.25">
      <c r="A12" t="s">
        <v>108</v>
      </c>
      <c r="B12" s="26" t="s">
        <v>48</v>
      </c>
      <c r="C12" s="8">
        <f t="shared" si="14"/>
        <v>11</v>
      </c>
      <c r="E12" s="6">
        <f t="shared" si="0"/>
        <v>113729153</v>
      </c>
      <c r="F12" s="6">
        <f t="shared" si="1"/>
        <v>95213.521919999999</v>
      </c>
      <c r="G12" s="7">
        <f t="shared" si="2"/>
        <v>8.3719538401908259E-4</v>
      </c>
      <c r="H12" s="5" t="s">
        <v>111</v>
      </c>
      <c r="I12" s="5">
        <v>7</v>
      </c>
      <c r="J12" s="5">
        <v>57</v>
      </c>
      <c r="K12" s="12">
        <f>E12/60</f>
        <v>1895485.8833333333</v>
      </c>
      <c r="L12" s="4">
        <v>67945568</v>
      </c>
      <c r="M12" s="4">
        <v>92986.209839999996</v>
      </c>
      <c r="N12" s="4">
        <v>45783585</v>
      </c>
      <c r="O12" s="4">
        <v>2227.3120800000002</v>
      </c>
      <c r="R12" s="2">
        <v>98754971</v>
      </c>
      <c r="S12" s="2">
        <v>45697424</v>
      </c>
      <c r="T12" s="2">
        <f t="shared" si="3"/>
        <v>144452395</v>
      </c>
      <c r="U12" s="9">
        <f t="shared" si="4"/>
        <v>0</v>
      </c>
      <c r="V12" s="9">
        <f t="shared" si="5"/>
        <v>65451526</v>
      </c>
      <c r="W12" s="9">
        <f t="shared" si="6"/>
        <v>98754971</v>
      </c>
      <c r="X12" s="9">
        <f t="shared" si="7"/>
        <v>0</v>
      </c>
      <c r="Y12" s="9">
        <f t="shared" si="8"/>
        <v>164206497</v>
      </c>
      <c r="Z12" s="10">
        <f t="shared" si="9"/>
        <v>1.4438382127052332</v>
      </c>
      <c r="AA12" s="4">
        <f t="shared" si="10"/>
        <v>7865827.1880800007</v>
      </c>
      <c r="AB12" s="4">
        <f t="shared" si="11"/>
        <v>22650617.078080002</v>
      </c>
      <c r="AC12" s="4">
        <f t="shared" si="12"/>
        <v>56769362.978079997</v>
      </c>
      <c r="AD12" s="4">
        <f t="shared" si="13"/>
        <v>113633939.47808</v>
      </c>
    </row>
    <row r="13" spans="1:30" x14ac:dyDescent="0.25">
      <c r="A13" t="s">
        <v>108</v>
      </c>
      <c r="B13" s="26" t="s">
        <v>51</v>
      </c>
      <c r="C13" s="8">
        <f t="shared" si="14"/>
        <v>12</v>
      </c>
      <c r="D13" s="8">
        <v>2</v>
      </c>
      <c r="E13" s="6">
        <f t="shared" si="0"/>
        <v>108736593</v>
      </c>
      <c r="F13" s="6">
        <f t="shared" si="1"/>
        <v>5489869.8000000007</v>
      </c>
      <c r="G13" s="7">
        <f t="shared" si="2"/>
        <v>5.0487785652802278E-2</v>
      </c>
      <c r="H13" s="5">
        <v>2</v>
      </c>
      <c r="I13" s="5">
        <v>5</v>
      </c>
      <c r="J13" s="5">
        <v>86</v>
      </c>
      <c r="K13" s="12">
        <f>E13/60</f>
        <v>1812276.55</v>
      </c>
      <c r="L13" s="4">
        <v>43205303</v>
      </c>
      <c r="M13" s="4">
        <v>2221109.35</v>
      </c>
      <c r="N13" s="4">
        <v>65531290</v>
      </c>
      <c r="O13" s="4">
        <v>3268760.45</v>
      </c>
      <c r="P13" s="2">
        <v>23479249</v>
      </c>
      <c r="Q13" s="22">
        <v>65451526</v>
      </c>
      <c r="S13" s="2">
        <v>65449742</v>
      </c>
      <c r="T13" s="2">
        <f t="shared" si="3"/>
        <v>154380517</v>
      </c>
      <c r="U13" s="9">
        <f t="shared" si="4"/>
        <v>11739624.5</v>
      </c>
      <c r="V13" s="9">
        <f t="shared" si="5"/>
        <v>78891074</v>
      </c>
      <c r="W13" s="9">
        <f t="shared" si="6"/>
        <v>0</v>
      </c>
      <c r="X13" s="9">
        <f t="shared" si="7"/>
        <v>0</v>
      </c>
      <c r="Y13" s="9">
        <f t="shared" si="8"/>
        <v>90630698.5</v>
      </c>
      <c r="Z13" s="10">
        <f t="shared" si="9"/>
        <v>0.83348848809342413</v>
      </c>
      <c r="AA13" s="4">
        <f t="shared" si="10"/>
        <v>2121691.71</v>
      </c>
      <c r="AB13" s="4">
        <f t="shared" si="11"/>
        <v>16257448.800000001</v>
      </c>
      <c r="AC13" s="4">
        <f t="shared" si="12"/>
        <v>48878426.700000003</v>
      </c>
      <c r="AD13" s="4">
        <f t="shared" si="13"/>
        <v>103246723.2</v>
      </c>
    </row>
    <row r="14" spans="1:30" x14ac:dyDescent="0.25">
      <c r="A14" t="s">
        <v>108</v>
      </c>
      <c r="B14" s="26" t="s">
        <v>52</v>
      </c>
      <c r="C14" s="8">
        <f t="shared" si="14"/>
        <v>13</v>
      </c>
      <c r="E14" s="6">
        <f t="shared" si="0"/>
        <v>135891036</v>
      </c>
      <c r="F14" s="6">
        <f t="shared" si="1"/>
        <v>51801858.359999999</v>
      </c>
      <c r="G14" s="7">
        <f t="shared" si="2"/>
        <v>0.38120143818757846</v>
      </c>
      <c r="H14" s="5">
        <v>3</v>
      </c>
      <c r="I14" s="5">
        <v>13</v>
      </c>
      <c r="J14" s="5">
        <v>103</v>
      </c>
      <c r="K14" s="12">
        <f>E14/60</f>
        <v>2264850.6</v>
      </c>
      <c r="L14" s="4">
        <v>78938581</v>
      </c>
      <c r="M14" s="4">
        <v>42667944.439999998</v>
      </c>
      <c r="N14" s="4">
        <v>56952455</v>
      </c>
      <c r="O14" s="4">
        <v>9133913.9199999999</v>
      </c>
      <c r="Q14" s="2">
        <v>78891074</v>
      </c>
      <c r="S14" s="2">
        <v>56804029</v>
      </c>
      <c r="T14" s="2">
        <f t="shared" si="3"/>
        <v>135695103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16143659.640000001</v>
      </c>
      <c r="AD14" s="4">
        <f t="shared" si="13"/>
        <v>84089177.640000001</v>
      </c>
    </row>
    <row r="15" spans="1:30" x14ac:dyDescent="0.25">
      <c r="A15" t="s">
        <v>108</v>
      </c>
      <c r="B15" s="26" t="s">
        <v>53</v>
      </c>
      <c r="C15" s="8">
        <f t="shared" si="14"/>
        <v>14</v>
      </c>
      <c r="D15" s="8">
        <v>4</v>
      </c>
      <c r="E15" s="6">
        <f t="shared" si="0"/>
        <v>86551391</v>
      </c>
      <c r="F15" s="6">
        <f t="shared" si="1"/>
        <v>39028979.299999997</v>
      </c>
      <c r="G15" s="7">
        <f t="shared" si="2"/>
        <v>0.45093416580676327</v>
      </c>
      <c r="H15" s="5" t="s">
        <v>109</v>
      </c>
      <c r="I15" s="5">
        <v>9</v>
      </c>
      <c r="J15" s="5">
        <v>157</v>
      </c>
      <c r="K15" s="12">
        <f>E15/60</f>
        <v>1442523.1833333333</v>
      </c>
      <c r="L15" s="4">
        <v>32182068</v>
      </c>
      <c r="M15" s="4">
        <v>14492385.199999999</v>
      </c>
      <c r="N15" s="4">
        <v>54369323</v>
      </c>
      <c r="O15" s="4">
        <v>24536594.100000001</v>
      </c>
      <c r="P15" s="2">
        <v>45687742</v>
      </c>
      <c r="Q15" s="2"/>
      <c r="S15" s="2">
        <v>54331856</v>
      </c>
      <c r="T15" s="2">
        <f t="shared" si="3"/>
        <v>100019598</v>
      </c>
      <c r="U15" s="9">
        <f t="shared" si="4"/>
        <v>22843871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22843871</v>
      </c>
      <c r="Z15" s="10">
        <f t="shared" si="9"/>
        <v>0.26393418680007119</v>
      </c>
      <c r="AA15" s="4">
        <f t="shared" si="10"/>
        <v>0</v>
      </c>
      <c r="AB15" s="4">
        <f t="shared" si="11"/>
        <v>0</v>
      </c>
      <c r="AC15" s="4">
        <f t="shared" si="12"/>
        <v>4246716.200000003</v>
      </c>
      <c r="AD15" s="4">
        <f t="shared" si="13"/>
        <v>47522411.700000003</v>
      </c>
    </row>
    <row r="16" spans="1:30" x14ac:dyDescent="0.25">
      <c r="A16" t="s">
        <v>108</v>
      </c>
      <c r="B16" s="26" t="s">
        <v>54</v>
      </c>
      <c r="C16" s="8">
        <f t="shared" si="14"/>
        <v>15</v>
      </c>
      <c r="E16" s="6">
        <f t="shared" si="0"/>
        <v>157066816</v>
      </c>
      <c r="F16" s="6">
        <f t="shared" si="1"/>
        <v>156950633</v>
      </c>
      <c r="G16" s="7">
        <f t="shared" si="2"/>
        <v>0.99926029569479524</v>
      </c>
      <c r="H16" s="5" t="s">
        <v>109</v>
      </c>
      <c r="I16" s="5">
        <v>14</v>
      </c>
      <c r="J16" s="5">
        <v>204</v>
      </c>
      <c r="K16" s="12">
        <v>0</v>
      </c>
      <c r="L16" s="4">
        <v>89110008</v>
      </c>
      <c r="M16" s="4">
        <v>88993982</v>
      </c>
      <c r="N16" s="4">
        <v>67956808</v>
      </c>
      <c r="O16" s="4">
        <v>67956651</v>
      </c>
      <c r="R16" s="2">
        <v>12381556</v>
      </c>
      <c r="S16" s="2">
        <v>67871181</v>
      </c>
      <c r="T16" s="2">
        <f t="shared" si="3"/>
        <v>80252737</v>
      </c>
      <c r="U16" s="9">
        <f t="shared" si="4"/>
        <v>0</v>
      </c>
      <c r="V16" s="9">
        <f t="shared" si="5"/>
        <v>0</v>
      </c>
      <c r="W16" s="9">
        <f t="shared" si="6"/>
        <v>12381556</v>
      </c>
      <c r="X16" s="9">
        <f t="shared" si="7"/>
        <v>0</v>
      </c>
      <c r="Y16" s="9">
        <f t="shared" si="8"/>
        <v>12381556</v>
      </c>
      <c r="Z16" s="10">
        <f t="shared" si="9"/>
        <v>7.8829865628650672E-2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116183</v>
      </c>
    </row>
    <row r="17" spans="1:30" x14ac:dyDescent="0.25">
      <c r="A17" t="s">
        <v>108</v>
      </c>
      <c r="B17" s="26" t="s">
        <v>55</v>
      </c>
      <c r="C17" s="8">
        <f t="shared" si="14"/>
        <v>16</v>
      </c>
      <c r="D17" s="8">
        <v>1</v>
      </c>
      <c r="E17" s="6">
        <f t="shared" si="0"/>
        <v>64372548</v>
      </c>
      <c r="F17" s="6">
        <f t="shared" si="1"/>
        <v>40213.780159999995</v>
      </c>
      <c r="G17" s="7">
        <f t="shared" si="2"/>
        <v>6.2470387470137112E-4</v>
      </c>
      <c r="H17" s="5">
        <v>1</v>
      </c>
      <c r="I17" s="5">
        <v>9</v>
      </c>
      <c r="J17" s="5">
        <v>55</v>
      </c>
      <c r="K17" s="12">
        <f>E17/60</f>
        <v>1072875.8</v>
      </c>
      <c r="L17" s="4">
        <v>21136409</v>
      </c>
      <c r="M17" s="4">
        <v>19313.9012</v>
      </c>
      <c r="N17" s="4">
        <v>43236139</v>
      </c>
      <c r="O17" s="4">
        <v>20899.878959999998</v>
      </c>
      <c r="P17" s="2">
        <v>12375717</v>
      </c>
      <c r="S17" s="2">
        <v>43193995</v>
      </c>
      <c r="T17" s="2">
        <f t="shared" si="3"/>
        <v>55569712</v>
      </c>
      <c r="U17" s="9">
        <f t="shared" si="4"/>
        <v>6187858.5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6187858.5</v>
      </c>
      <c r="Z17" s="10">
        <f t="shared" si="9"/>
        <v>9.6125735150331473E-2</v>
      </c>
      <c r="AA17" s="4">
        <f t="shared" si="10"/>
        <v>4465864.5798400007</v>
      </c>
      <c r="AB17" s="4">
        <f t="shared" si="11"/>
        <v>12834295.819840001</v>
      </c>
      <c r="AC17" s="4">
        <f t="shared" si="12"/>
        <v>32146060.219840001</v>
      </c>
      <c r="AD17" s="4">
        <f t="shared" si="13"/>
        <v>64332334.219839998</v>
      </c>
    </row>
    <row r="18" spans="1:30" x14ac:dyDescent="0.25">
      <c r="A18" t="s">
        <v>108</v>
      </c>
      <c r="B18" s="26" t="s">
        <v>56</v>
      </c>
      <c r="C18" s="8">
        <f t="shared" si="14"/>
        <v>17</v>
      </c>
      <c r="E18" s="6">
        <f t="shared" si="0"/>
        <v>169188366</v>
      </c>
      <c r="F18" s="6">
        <f t="shared" si="1"/>
        <v>8545487.5</v>
      </c>
      <c r="G18" s="7">
        <f t="shared" si="2"/>
        <v>5.0508718194015777E-2</v>
      </c>
      <c r="H18" s="5">
        <v>1</v>
      </c>
      <c r="I18" s="5">
        <v>7</v>
      </c>
      <c r="J18" s="5">
        <v>98</v>
      </c>
      <c r="K18" s="12">
        <f>E18/60</f>
        <v>2819806.1</v>
      </c>
      <c r="L18" s="4">
        <v>90224974</v>
      </c>
      <c r="M18" s="4">
        <v>4583866.8</v>
      </c>
      <c r="N18" s="4">
        <v>78963392</v>
      </c>
      <c r="O18" s="4">
        <v>3961620.7</v>
      </c>
      <c r="R18" s="2">
        <v>34558263</v>
      </c>
      <c r="S18" s="2">
        <v>78903010</v>
      </c>
      <c r="T18" s="2">
        <f t="shared" si="3"/>
        <v>113461273</v>
      </c>
      <c r="U18" s="9">
        <f t="shared" si="4"/>
        <v>0</v>
      </c>
      <c r="V18" s="9">
        <f t="shared" si="5"/>
        <v>0</v>
      </c>
      <c r="W18" s="9">
        <f t="shared" si="6"/>
        <v>34558263</v>
      </c>
      <c r="X18" s="9">
        <f t="shared" si="7"/>
        <v>0</v>
      </c>
      <c r="Y18" s="9">
        <f t="shared" si="8"/>
        <v>34558263</v>
      </c>
      <c r="Z18" s="10">
        <f t="shared" si="9"/>
        <v>0.20425909781527177</v>
      </c>
      <c r="AA18" s="4">
        <f t="shared" si="10"/>
        <v>3297698.120000001</v>
      </c>
      <c r="AB18" s="4">
        <f t="shared" si="11"/>
        <v>25292185.700000003</v>
      </c>
      <c r="AC18" s="4">
        <f t="shared" si="12"/>
        <v>76048695.5</v>
      </c>
      <c r="AD18" s="4">
        <f t="shared" si="13"/>
        <v>160642878.5</v>
      </c>
    </row>
    <row r="19" spans="1:30" x14ac:dyDescent="0.25">
      <c r="A19" t="s">
        <v>108</v>
      </c>
      <c r="B19" s="26" t="s">
        <v>57</v>
      </c>
      <c r="C19" s="8">
        <f t="shared" si="14"/>
        <v>18</v>
      </c>
      <c r="D19" s="8">
        <v>3</v>
      </c>
      <c r="E19" s="6">
        <f t="shared" si="0"/>
        <v>43182611</v>
      </c>
      <c r="F19" s="6">
        <f t="shared" si="1"/>
        <v>7009713.7999999998</v>
      </c>
      <c r="G19" s="7">
        <f t="shared" si="2"/>
        <v>0.16232723398777346</v>
      </c>
      <c r="H19" s="5" t="s">
        <v>111</v>
      </c>
      <c r="I19" s="5">
        <v>9</v>
      </c>
      <c r="J19" s="5">
        <v>119</v>
      </c>
      <c r="K19" s="12">
        <v>0</v>
      </c>
      <c r="L19" s="4">
        <v>11005455</v>
      </c>
      <c r="M19" s="4">
        <v>1819604.64</v>
      </c>
      <c r="N19" s="4">
        <v>32177156</v>
      </c>
      <c r="O19" s="4">
        <v>5190109.16</v>
      </c>
      <c r="P19" s="2">
        <v>76555911</v>
      </c>
      <c r="S19" s="2">
        <v>32115175</v>
      </c>
      <c r="T19" s="2">
        <f t="shared" si="3"/>
        <v>108671086</v>
      </c>
      <c r="U19" s="9">
        <f t="shared" si="4"/>
        <v>38277955.5</v>
      </c>
      <c r="V19" s="9">
        <f t="shared" si="5"/>
        <v>12359861</v>
      </c>
      <c r="W19" s="9">
        <f t="shared" si="6"/>
        <v>0</v>
      </c>
      <c r="X19" s="9">
        <f t="shared" si="7"/>
        <v>0</v>
      </c>
      <c r="Y19" s="9">
        <f t="shared" si="8"/>
        <v>50637816.5</v>
      </c>
      <c r="Z19" s="10">
        <f t="shared" si="9"/>
        <v>1.1726436944722958</v>
      </c>
      <c r="AA19" s="4">
        <f t="shared" si="10"/>
        <v>0</v>
      </c>
      <c r="AB19" s="4">
        <f t="shared" si="11"/>
        <v>1626808.4000000013</v>
      </c>
      <c r="AC19" s="4">
        <f t="shared" si="12"/>
        <v>14581591.699999999</v>
      </c>
      <c r="AD19" s="4">
        <f t="shared" si="13"/>
        <v>36172897.200000003</v>
      </c>
    </row>
    <row r="20" spans="1:30" x14ac:dyDescent="0.25">
      <c r="A20" t="s">
        <v>108</v>
      </c>
      <c r="B20" s="26" t="s">
        <v>58</v>
      </c>
      <c r="C20" s="8">
        <f t="shared" si="14"/>
        <v>19</v>
      </c>
      <c r="D20" s="8">
        <v>4</v>
      </c>
      <c r="E20" s="6">
        <f t="shared" si="0"/>
        <v>101573601</v>
      </c>
      <c r="F20" s="6">
        <f t="shared" si="1"/>
        <v>25781880.350000001</v>
      </c>
      <c r="G20" s="7">
        <f t="shared" si="2"/>
        <v>0.25382461679191626</v>
      </c>
      <c r="H20" s="5" t="s">
        <v>109</v>
      </c>
      <c r="I20" s="5">
        <v>12</v>
      </c>
      <c r="J20" s="5">
        <v>138</v>
      </c>
      <c r="K20" s="12">
        <v>0</v>
      </c>
      <c r="L20" s="4">
        <v>12450985</v>
      </c>
      <c r="M20" s="4">
        <v>5649667.1000000006</v>
      </c>
      <c r="N20" s="4">
        <v>89122616</v>
      </c>
      <c r="O20" s="4">
        <v>20132213.25</v>
      </c>
      <c r="Q20" s="22">
        <v>12359861</v>
      </c>
      <c r="S20" s="2">
        <v>89010212</v>
      </c>
      <c r="T20" s="2">
        <f t="shared" si="3"/>
        <v>101370073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25004920.149999999</v>
      </c>
      <c r="AD20" s="4">
        <f t="shared" si="13"/>
        <v>75791720.650000006</v>
      </c>
    </row>
    <row r="21" spans="1:30" x14ac:dyDescent="0.25">
      <c r="A21" t="s">
        <v>108</v>
      </c>
      <c r="B21" s="26" t="s">
        <v>61</v>
      </c>
      <c r="C21" s="8">
        <f t="shared" si="14"/>
        <v>20</v>
      </c>
      <c r="D21" s="8">
        <v>5</v>
      </c>
      <c r="E21" s="6">
        <f t="shared" si="0"/>
        <v>119952017</v>
      </c>
      <c r="F21" s="6">
        <f t="shared" si="1"/>
        <v>119959425</v>
      </c>
      <c r="G21" s="7">
        <f t="shared" si="2"/>
        <v>1.0000617580277953</v>
      </c>
      <c r="H21" s="5" t="s">
        <v>110</v>
      </c>
      <c r="I21" s="5">
        <v>11</v>
      </c>
      <c r="J21" s="5">
        <v>206</v>
      </c>
      <c r="K21" s="12">
        <v>0</v>
      </c>
      <c r="L21" s="4">
        <v>98784514</v>
      </c>
      <c r="M21" s="4">
        <v>98785003</v>
      </c>
      <c r="N21" s="4">
        <v>21167503</v>
      </c>
      <c r="O21" s="4">
        <v>21174422</v>
      </c>
      <c r="Q21" s="2"/>
      <c r="R21" s="2">
        <v>65446779</v>
      </c>
      <c r="S21" s="2">
        <v>21107261</v>
      </c>
      <c r="T21" s="2">
        <f t="shared" si="3"/>
        <v>86554040</v>
      </c>
      <c r="U21" s="9">
        <f t="shared" si="4"/>
        <v>0</v>
      </c>
      <c r="V21" s="9">
        <f t="shared" si="5"/>
        <v>0</v>
      </c>
      <c r="W21" s="9">
        <f t="shared" si="6"/>
        <v>65446779</v>
      </c>
      <c r="X21" s="9">
        <f t="shared" si="7"/>
        <v>0</v>
      </c>
      <c r="Y21" s="9">
        <f t="shared" si="8"/>
        <v>65446779</v>
      </c>
      <c r="Z21" s="10">
        <f t="shared" si="9"/>
        <v>0.54560799090189538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0</v>
      </c>
    </row>
    <row r="22" spans="1:30" x14ac:dyDescent="0.25">
      <c r="A22" t="s">
        <v>108</v>
      </c>
      <c r="B22" s="26" t="s">
        <v>62</v>
      </c>
      <c r="C22" s="8">
        <f t="shared" si="14"/>
        <v>21</v>
      </c>
      <c r="D22" s="8">
        <v>1</v>
      </c>
      <c r="E22" s="6">
        <f t="shared" si="0"/>
        <v>113783993</v>
      </c>
      <c r="F22" s="6">
        <f t="shared" si="1"/>
        <v>179356.41960000002</v>
      </c>
      <c r="G22" s="7">
        <f t="shared" si="2"/>
        <v>1.5762886753323908E-3</v>
      </c>
      <c r="H22" s="5">
        <v>2</v>
      </c>
      <c r="I22" s="5">
        <v>3</v>
      </c>
      <c r="J22" s="5">
        <v>33</v>
      </c>
      <c r="K22" s="12">
        <f>E22/60</f>
        <v>1896399.8833333333</v>
      </c>
      <c r="L22" s="4">
        <v>23508032</v>
      </c>
      <c r="M22" s="4">
        <v>53542.543120000002</v>
      </c>
      <c r="N22" s="4">
        <v>90275961</v>
      </c>
      <c r="O22" s="4">
        <v>125813.87648000001</v>
      </c>
      <c r="P22" s="2">
        <v>56816583</v>
      </c>
      <c r="R22" s="2">
        <v>78913260</v>
      </c>
      <c r="S22" s="2">
        <v>90117016</v>
      </c>
      <c r="T22" s="2">
        <f t="shared" si="3"/>
        <v>225846859</v>
      </c>
      <c r="U22" s="9">
        <f t="shared" si="4"/>
        <v>28408291.5</v>
      </c>
      <c r="V22" s="9">
        <f t="shared" si="5"/>
        <v>0</v>
      </c>
      <c r="W22" s="9">
        <f t="shared" si="6"/>
        <v>78913260</v>
      </c>
      <c r="X22" s="9">
        <f t="shared" si="7"/>
        <v>0</v>
      </c>
      <c r="Y22" s="9">
        <f t="shared" si="8"/>
        <v>107321551.5</v>
      </c>
      <c r="Z22" s="10">
        <f t="shared" si="9"/>
        <v>0.94320430027446833</v>
      </c>
      <c r="AA22" s="4">
        <f t="shared" si="10"/>
        <v>7785523.090400001</v>
      </c>
      <c r="AB22" s="4">
        <f t="shared" si="11"/>
        <v>22577442.180400003</v>
      </c>
      <c r="AC22" s="4">
        <f t="shared" si="12"/>
        <v>56712640.080399998</v>
      </c>
      <c r="AD22" s="4">
        <f t="shared" si="13"/>
        <v>113604636.5804</v>
      </c>
    </row>
    <row r="23" spans="1:30" x14ac:dyDescent="0.25">
      <c r="A23" t="s">
        <v>108</v>
      </c>
      <c r="B23" s="26" t="s">
        <v>63</v>
      </c>
      <c r="C23" s="8">
        <f t="shared" si="14"/>
        <v>22</v>
      </c>
      <c r="E23" s="6">
        <f t="shared" si="0"/>
        <v>98904183</v>
      </c>
      <c r="F23" s="6">
        <f t="shared" si="1"/>
        <v>5034851.75</v>
      </c>
      <c r="G23" s="7">
        <f t="shared" si="2"/>
        <v>5.0906358025322347E-2</v>
      </c>
      <c r="H23" s="5">
        <v>1</v>
      </c>
      <c r="I23" s="5">
        <v>7</v>
      </c>
      <c r="J23" s="5">
        <v>81</v>
      </c>
      <c r="K23" s="12">
        <f>E23/60</f>
        <v>1648403.05</v>
      </c>
      <c r="L23" s="4">
        <v>87738732</v>
      </c>
      <c r="M23" s="4">
        <v>4449780.05</v>
      </c>
      <c r="N23" s="4">
        <v>11165451</v>
      </c>
      <c r="O23" s="4">
        <v>585071.70000000007</v>
      </c>
      <c r="S23" s="2">
        <v>87642744</v>
      </c>
      <c r="T23" s="2">
        <f t="shared" si="3"/>
        <v>87642744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1888441.0600000005</v>
      </c>
      <c r="AB23" s="4">
        <f t="shared" si="11"/>
        <v>14745984.850000001</v>
      </c>
      <c r="AC23" s="4">
        <f t="shared" si="12"/>
        <v>44417239.75</v>
      </c>
      <c r="AD23" s="4">
        <f t="shared" si="13"/>
        <v>93869331.25</v>
      </c>
    </row>
    <row r="24" spans="1:30" x14ac:dyDescent="0.25">
      <c r="A24" t="s">
        <v>108</v>
      </c>
      <c r="B24" s="26" t="s">
        <v>64</v>
      </c>
      <c r="C24" s="8">
        <f t="shared" si="14"/>
        <v>23</v>
      </c>
      <c r="E24" s="6">
        <f t="shared" si="0"/>
        <v>47005106</v>
      </c>
      <c r="F24" s="6">
        <f t="shared" si="1"/>
        <v>7600387.8800000008</v>
      </c>
      <c r="G24" s="7">
        <f t="shared" si="2"/>
        <v>0.16169281439339805</v>
      </c>
      <c r="H24" s="5">
        <v>2</v>
      </c>
      <c r="I24" s="5">
        <v>15</v>
      </c>
      <c r="J24" s="5">
        <v>105</v>
      </c>
      <c r="K24" s="12">
        <f>E24/60</f>
        <v>783418.43333333335</v>
      </c>
      <c r="L24" s="4">
        <v>34608970</v>
      </c>
      <c r="M24" s="4">
        <v>5602747.4000000004</v>
      </c>
      <c r="N24" s="4">
        <v>12396136</v>
      </c>
      <c r="O24" s="4">
        <v>1997640.48</v>
      </c>
      <c r="S24" s="2">
        <v>12330568</v>
      </c>
      <c r="T24" s="2">
        <f t="shared" si="3"/>
        <v>12330568</v>
      </c>
      <c r="U24" s="9">
        <f t="shared" si="4"/>
        <v>0</v>
      </c>
      <c r="V24" s="9">
        <f t="shared" si="5"/>
        <v>87681273</v>
      </c>
      <c r="W24" s="9">
        <f t="shared" si="6"/>
        <v>0</v>
      </c>
      <c r="X24" s="9">
        <f t="shared" si="7"/>
        <v>0</v>
      </c>
      <c r="Y24" s="9">
        <f t="shared" si="8"/>
        <v>87681273</v>
      </c>
      <c r="Z24" s="10">
        <f t="shared" si="9"/>
        <v>1.8653563508611171</v>
      </c>
      <c r="AA24" s="4">
        <f t="shared" si="10"/>
        <v>0</v>
      </c>
      <c r="AB24" s="4">
        <f t="shared" si="11"/>
        <v>1800633.3200000003</v>
      </c>
      <c r="AC24" s="4">
        <f t="shared" si="12"/>
        <v>15902165.119999999</v>
      </c>
      <c r="AD24" s="4">
        <f t="shared" si="13"/>
        <v>39404718.119999997</v>
      </c>
    </row>
    <row r="25" spans="1:30" x14ac:dyDescent="0.25">
      <c r="A25" t="s">
        <v>108</v>
      </c>
      <c r="B25" s="26" t="s">
        <v>65</v>
      </c>
      <c r="C25" s="8">
        <f t="shared" si="14"/>
        <v>24</v>
      </c>
      <c r="D25" s="8">
        <v>4</v>
      </c>
      <c r="E25" s="6">
        <f t="shared" si="0"/>
        <v>175443498</v>
      </c>
      <c r="F25" s="6">
        <f t="shared" si="1"/>
        <v>79003434.900000006</v>
      </c>
      <c r="G25" s="7">
        <f t="shared" si="2"/>
        <v>0.45030699798290619</v>
      </c>
      <c r="H25" s="5" t="s">
        <v>111</v>
      </c>
      <c r="I25" s="5">
        <v>11</v>
      </c>
      <c r="J25" s="5">
        <v>165</v>
      </c>
      <c r="K25" s="12">
        <f>E25/60</f>
        <v>2924058.3</v>
      </c>
      <c r="L25" s="4">
        <v>76593795</v>
      </c>
      <c r="M25" s="4">
        <v>34499982.5</v>
      </c>
      <c r="N25" s="4">
        <v>98849703</v>
      </c>
      <c r="O25" s="4">
        <v>44503452.399999999</v>
      </c>
      <c r="P25" s="2">
        <v>76534372</v>
      </c>
      <c r="Q25" s="22">
        <v>87681273</v>
      </c>
      <c r="S25" s="2">
        <v>98769389</v>
      </c>
      <c r="T25" s="2">
        <f t="shared" si="3"/>
        <v>262985034</v>
      </c>
      <c r="U25" s="9">
        <f t="shared" si="4"/>
        <v>38267186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38267186</v>
      </c>
      <c r="Z25" s="10">
        <f t="shared" si="9"/>
        <v>0.21811686632011862</v>
      </c>
      <c r="AA25" s="4">
        <f t="shared" si="10"/>
        <v>0</v>
      </c>
      <c r="AB25" s="4">
        <f t="shared" si="11"/>
        <v>0</v>
      </c>
      <c r="AC25" s="4">
        <f t="shared" si="12"/>
        <v>8718314.099999994</v>
      </c>
      <c r="AD25" s="4">
        <f t="shared" si="13"/>
        <v>96440063.099999994</v>
      </c>
    </row>
    <row r="26" spans="1:30" x14ac:dyDescent="0.25">
      <c r="A26" t="s">
        <v>108</v>
      </c>
      <c r="B26" s="26" t="s">
        <v>68</v>
      </c>
      <c r="C26" s="8">
        <f t="shared" si="14"/>
        <v>25</v>
      </c>
      <c r="E26" s="6">
        <f t="shared" si="0"/>
        <v>69333328</v>
      </c>
      <c r="F26" s="6">
        <f t="shared" si="1"/>
        <v>69307563</v>
      </c>
      <c r="G26" s="7">
        <f t="shared" si="2"/>
        <v>0.9996283893944915</v>
      </c>
      <c r="H26" s="5" t="s">
        <v>110</v>
      </c>
      <c r="I26" s="5">
        <v>14</v>
      </c>
      <c r="J26" s="5">
        <v>213</v>
      </c>
      <c r="K26" s="12">
        <v>0</v>
      </c>
      <c r="L26" s="4">
        <v>45757116</v>
      </c>
      <c r="M26" s="4">
        <v>45748692</v>
      </c>
      <c r="N26" s="4">
        <v>23576212</v>
      </c>
      <c r="O26" s="4">
        <v>23558871</v>
      </c>
      <c r="P26" s="2">
        <v>45686006</v>
      </c>
      <c r="Q26" s="2"/>
      <c r="R26" s="2">
        <v>23483813</v>
      </c>
      <c r="S26" s="2">
        <v>23469559</v>
      </c>
      <c r="T26" s="2">
        <f t="shared" si="3"/>
        <v>92639378</v>
      </c>
      <c r="U26" s="9">
        <f t="shared" si="4"/>
        <v>22843003</v>
      </c>
      <c r="V26" s="9">
        <f t="shared" si="5"/>
        <v>0</v>
      </c>
      <c r="W26" s="9">
        <f t="shared" si="6"/>
        <v>23483813</v>
      </c>
      <c r="X26" s="9">
        <f t="shared" si="7"/>
        <v>0</v>
      </c>
      <c r="Y26" s="9">
        <f t="shared" si="8"/>
        <v>46326816</v>
      </c>
      <c r="Z26" s="10">
        <f t="shared" si="9"/>
        <v>0.66817528216732935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25765</v>
      </c>
    </row>
    <row r="27" spans="1:30" x14ac:dyDescent="0.25">
      <c r="A27" t="s">
        <v>108</v>
      </c>
      <c r="B27" s="26" t="s">
        <v>69</v>
      </c>
      <c r="C27" s="8">
        <f t="shared" si="14"/>
        <v>26</v>
      </c>
      <c r="E27" s="6">
        <f t="shared" si="0"/>
        <v>153240509</v>
      </c>
      <c r="F27" s="6">
        <f t="shared" si="1"/>
        <v>137455.91440000001</v>
      </c>
      <c r="G27" s="7">
        <f t="shared" si="2"/>
        <v>8.969946347541824E-4</v>
      </c>
      <c r="H27" s="5">
        <v>3</v>
      </c>
      <c r="I27" s="5">
        <v>3</v>
      </c>
      <c r="J27" s="5">
        <v>36</v>
      </c>
      <c r="K27" s="12">
        <f>E27/60</f>
        <v>2554008.4833333334</v>
      </c>
      <c r="L27" s="4">
        <v>65445606</v>
      </c>
      <c r="M27" s="4">
        <v>68643.568719999996</v>
      </c>
      <c r="N27" s="4">
        <v>87794903</v>
      </c>
      <c r="O27" s="4">
        <v>68812.345679999999</v>
      </c>
      <c r="S27" s="2">
        <v>87652503</v>
      </c>
      <c r="T27" s="2">
        <f t="shared" si="3"/>
        <v>87652503</v>
      </c>
      <c r="U27" s="9">
        <f t="shared" si="4"/>
        <v>0</v>
      </c>
      <c r="V27" s="9">
        <f t="shared" si="5"/>
        <v>56802172</v>
      </c>
      <c r="W27" s="9">
        <f t="shared" si="6"/>
        <v>0</v>
      </c>
      <c r="X27" s="9">
        <f t="shared" si="7"/>
        <v>0</v>
      </c>
      <c r="Y27" s="9">
        <f t="shared" si="8"/>
        <v>56802172</v>
      </c>
      <c r="Z27" s="10">
        <f t="shared" si="9"/>
        <v>0.37067334460498302</v>
      </c>
      <c r="AA27" s="4">
        <f t="shared" si="10"/>
        <v>10589379.715600001</v>
      </c>
      <c r="AB27" s="4">
        <f t="shared" si="11"/>
        <v>30510645.885600001</v>
      </c>
      <c r="AC27" s="4">
        <f t="shared" si="12"/>
        <v>76482798.585600004</v>
      </c>
      <c r="AD27" s="4">
        <f t="shared" si="13"/>
        <v>153103053.08559999</v>
      </c>
    </row>
    <row r="28" spans="1:30" x14ac:dyDescent="0.25">
      <c r="A28" t="s">
        <v>108</v>
      </c>
      <c r="B28" s="26" t="s">
        <v>70</v>
      </c>
      <c r="C28" s="8">
        <f t="shared" si="14"/>
        <v>27</v>
      </c>
      <c r="E28" s="6">
        <f t="shared" si="0"/>
        <v>91481763</v>
      </c>
      <c r="F28" s="6">
        <f t="shared" si="1"/>
        <v>4685018.0999999996</v>
      </c>
      <c r="G28" s="7">
        <f t="shared" si="2"/>
        <v>5.1212590863601956E-2</v>
      </c>
      <c r="H28" s="5">
        <v>1</v>
      </c>
      <c r="I28" s="5">
        <v>8</v>
      </c>
      <c r="J28" s="5">
        <v>86</v>
      </c>
      <c r="K28" s="12">
        <f>E28/60</f>
        <v>1524696.05</v>
      </c>
      <c r="L28" s="4">
        <v>56858309</v>
      </c>
      <c r="M28" s="4">
        <v>2938803.6</v>
      </c>
      <c r="N28" s="4">
        <v>34623454</v>
      </c>
      <c r="O28" s="4">
        <v>1746214.5</v>
      </c>
      <c r="Q28" s="22">
        <v>56802172</v>
      </c>
      <c r="R28" s="2">
        <v>67882794</v>
      </c>
      <c r="S28" s="2">
        <v>34553955</v>
      </c>
      <c r="T28" s="2">
        <f t="shared" si="3"/>
        <v>159238921</v>
      </c>
      <c r="U28" s="9">
        <f t="shared" si="4"/>
        <v>0</v>
      </c>
      <c r="V28" s="9">
        <f t="shared" si="5"/>
        <v>0</v>
      </c>
      <c r="W28" s="9">
        <f t="shared" si="6"/>
        <v>67882794</v>
      </c>
      <c r="X28" s="9">
        <f t="shared" si="7"/>
        <v>0</v>
      </c>
      <c r="Y28" s="9">
        <f t="shared" si="8"/>
        <v>67882794</v>
      </c>
      <c r="Z28" s="10">
        <f t="shared" si="9"/>
        <v>0.74203635537719137</v>
      </c>
      <c r="AA28" s="4">
        <f t="shared" si="10"/>
        <v>1718705.3100000005</v>
      </c>
      <c r="AB28" s="4">
        <f t="shared" si="11"/>
        <v>13611334.500000002</v>
      </c>
      <c r="AC28" s="4">
        <f t="shared" si="12"/>
        <v>41055863.399999999</v>
      </c>
      <c r="AD28" s="4">
        <f t="shared" si="13"/>
        <v>86796744.900000006</v>
      </c>
    </row>
    <row r="29" spans="1:30" x14ac:dyDescent="0.25">
      <c r="A29" t="s">
        <v>108</v>
      </c>
      <c r="B29" s="26" t="s">
        <v>71</v>
      </c>
      <c r="C29" s="8">
        <f t="shared" si="14"/>
        <v>28</v>
      </c>
      <c r="D29" s="8">
        <v>3</v>
      </c>
      <c r="E29" s="6">
        <f t="shared" si="0"/>
        <v>130974835</v>
      </c>
      <c r="F29" s="6">
        <f t="shared" si="1"/>
        <v>21066537.280000001</v>
      </c>
      <c r="G29" s="7">
        <f t="shared" si="2"/>
        <v>0.16084415971968968</v>
      </c>
      <c r="H29" s="5" t="s">
        <v>110</v>
      </c>
      <c r="I29" s="5">
        <v>12</v>
      </c>
      <c r="J29" s="5">
        <v>116</v>
      </c>
      <c r="K29" s="12">
        <f>E29/60</f>
        <v>2182913.9166666665</v>
      </c>
      <c r="L29" s="4">
        <v>54326360</v>
      </c>
      <c r="M29" s="4">
        <v>8721334.6799999997</v>
      </c>
      <c r="N29" s="4">
        <v>76648475</v>
      </c>
      <c r="O29" s="4">
        <v>12345202.6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5128429.7199999988</v>
      </c>
      <c r="AC29" s="4">
        <f t="shared" si="12"/>
        <v>44420880.219999999</v>
      </c>
      <c r="AD29" s="4">
        <f t="shared" si="13"/>
        <v>109908297.72</v>
      </c>
    </row>
    <row r="30" spans="1:30" x14ac:dyDescent="0.25">
      <c r="A30" t="s">
        <v>108</v>
      </c>
      <c r="B30" s="26" t="s">
        <v>72</v>
      </c>
      <c r="C30" s="8">
        <f t="shared" si="14"/>
        <v>29</v>
      </c>
      <c r="D30" s="8">
        <v>4</v>
      </c>
      <c r="E30" s="6">
        <f t="shared" si="0"/>
        <v>113752449</v>
      </c>
      <c r="F30" s="6">
        <f t="shared" si="1"/>
        <v>51158211.799999997</v>
      </c>
      <c r="G30" s="7">
        <f t="shared" si="2"/>
        <v>0.44973283871892727</v>
      </c>
      <c r="H30" s="5" t="s">
        <v>111</v>
      </c>
      <c r="I30" s="5">
        <v>11</v>
      </c>
      <c r="J30" s="5">
        <v>139</v>
      </c>
      <c r="K30" s="12">
        <f>E30/60</f>
        <v>1895874.15</v>
      </c>
      <c r="L30" s="4">
        <v>67942029</v>
      </c>
      <c r="M30" s="4">
        <v>30578506.350000001</v>
      </c>
      <c r="N30" s="4">
        <v>45810420</v>
      </c>
      <c r="O30" s="4">
        <v>20579705.449999999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5718012.700000003</v>
      </c>
      <c r="AD30" s="4">
        <f t="shared" si="13"/>
        <v>62594237.200000003</v>
      </c>
    </row>
    <row r="31" spans="1:30" x14ac:dyDescent="0.25">
      <c r="A31" t="s">
        <v>108</v>
      </c>
      <c r="B31" s="26" t="s">
        <v>73</v>
      </c>
      <c r="C31" s="8">
        <f t="shared" si="14"/>
        <v>30</v>
      </c>
      <c r="E31" s="6">
        <f t="shared" si="0"/>
        <v>108761157</v>
      </c>
      <c r="F31" s="6">
        <f t="shared" si="1"/>
        <v>108715849</v>
      </c>
      <c r="G31" s="7">
        <f t="shared" si="2"/>
        <v>0.99958341745114021</v>
      </c>
      <c r="H31" s="5" t="s">
        <v>110</v>
      </c>
      <c r="I31" s="5">
        <v>15</v>
      </c>
      <c r="J31" s="5">
        <v>211</v>
      </c>
      <c r="K31" s="12">
        <v>0</v>
      </c>
      <c r="L31" s="4">
        <v>43266829</v>
      </c>
      <c r="M31" s="4">
        <v>43279117</v>
      </c>
      <c r="N31" s="4">
        <v>65494328</v>
      </c>
      <c r="O31" s="4">
        <v>65436732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45308</v>
      </c>
    </row>
    <row r="32" spans="1:30" x14ac:dyDescent="0.25">
      <c r="A32" t="s">
        <v>108</v>
      </c>
      <c r="B32" s="26" t="s">
        <v>74</v>
      </c>
      <c r="C32" s="8">
        <f t="shared" si="14"/>
        <v>31</v>
      </c>
      <c r="D32" s="8">
        <v>1</v>
      </c>
      <c r="E32" s="6">
        <f t="shared" si="0"/>
        <v>135902402</v>
      </c>
      <c r="F32" s="6">
        <f t="shared" si="1"/>
        <v>95550.219680000009</v>
      </c>
      <c r="G32" s="7">
        <f t="shared" si="2"/>
        <v>7.0307969744346399E-4</v>
      </c>
      <c r="H32" s="5" t="s">
        <v>109</v>
      </c>
      <c r="I32" s="5">
        <v>5</v>
      </c>
      <c r="J32" s="5">
        <v>61</v>
      </c>
      <c r="K32" s="12">
        <f>E32/60</f>
        <v>2265040.0333333332</v>
      </c>
      <c r="L32" s="4">
        <v>78991290</v>
      </c>
      <c r="M32" s="4">
        <v>72635.098720000009</v>
      </c>
      <c r="N32" s="4">
        <v>56911112</v>
      </c>
      <c r="O32" s="4">
        <v>22915.12096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9417617.9203200005</v>
      </c>
      <c r="AB32" s="4">
        <f t="shared" si="11"/>
        <v>27084930.180320002</v>
      </c>
      <c r="AC32" s="4">
        <f t="shared" si="12"/>
        <v>67855650.780320004</v>
      </c>
      <c r="AD32" s="4">
        <f t="shared" si="13"/>
        <v>135806851.78031999</v>
      </c>
    </row>
    <row r="33" spans="1:30" x14ac:dyDescent="0.25">
      <c r="A33" t="s">
        <v>108</v>
      </c>
      <c r="B33" s="26" t="s">
        <v>75</v>
      </c>
      <c r="C33" s="8">
        <f t="shared" si="14"/>
        <v>32</v>
      </c>
      <c r="E33" s="6">
        <f t="shared" si="0"/>
        <v>86641315</v>
      </c>
      <c r="F33" s="6">
        <f t="shared" si="1"/>
        <v>4448903.7</v>
      </c>
      <c r="G33" s="7">
        <f t="shared" si="2"/>
        <v>5.1348524661704406E-2</v>
      </c>
      <c r="H33" s="5">
        <v>2</v>
      </c>
      <c r="I33" s="5">
        <v>8</v>
      </c>
      <c r="J33" s="5">
        <v>104</v>
      </c>
      <c r="K33" s="12">
        <f>E33/60</f>
        <v>1444021.9166666667</v>
      </c>
      <c r="L33" s="4">
        <v>32202279</v>
      </c>
      <c r="M33" s="4">
        <v>1641510.8</v>
      </c>
      <c r="N33" s="4">
        <v>54439036</v>
      </c>
      <c r="O33" s="4">
        <v>2807392.9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1615988.3500000006</v>
      </c>
      <c r="AB33" s="4">
        <f t="shared" si="11"/>
        <v>12879359.300000001</v>
      </c>
      <c r="AC33" s="4">
        <f t="shared" si="12"/>
        <v>38871753.799999997</v>
      </c>
      <c r="AD33" s="4">
        <f t="shared" si="13"/>
        <v>82192411.299999997</v>
      </c>
    </row>
    <row r="34" spans="1:30" x14ac:dyDescent="0.25">
      <c r="A34" t="s">
        <v>108</v>
      </c>
      <c r="B34" s="26" t="s">
        <v>76</v>
      </c>
      <c r="C34" s="8">
        <f t="shared" si="14"/>
        <v>33</v>
      </c>
      <c r="D34" s="8">
        <v>3</v>
      </c>
      <c r="E34" s="6">
        <f t="shared" ref="E34:E51" si="15">L34+N34</f>
        <v>157169391</v>
      </c>
      <c r="F34" s="6">
        <f t="shared" ref="F34:F51" si="16">M34+O34</f>
        <v>25257527.879999999</v>
      </c>
      <c r="G34" s="7">
        <f t="shared" ref="G34:G51" si="17">F34/E34</f>
        <v>0.16070258794856562</v>
      </c>
      <c r="H34" s="5">
        <v>1</v>
      </c>
      <c r="I34" s="5">
        <v>14</v>
      </c>
      <c r="J34" s="5">
        <v>113</v>
      </c>
      <c r="K34" s="12">
        <f>E34/60</f>
        <v>2619489.85</v>
      </c>
      <c r="L34" s="4">
        <v>89108180</v>
      </c>
      <c r="M34" s="4">
        <v>14332155.199999999</v>
      </c>
      <c r="N34" s="4">
        <v>68061211</v>
      </c>
      <c r="O34" s="4">
        <v>10925372.68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6176350.320000004</v>
      </c>
      <c r="AC34" s="4">
        <f t="shared" ref="AC34:AC51" si="27">IF(E34*$AC$1-F34&gt;0,E34*$AC$1-F34,0)</f>
        <v>53327167.620000005</v>
      </c>
      <c r="AD34" s="4">
        <f t="shared" ref="AD34:AD51" si="28">IF(E34*$AD$1-F34&gt;0,E34*$AD$1-F34,0)</f>
        <v>131911863.12</v>
      </c>
    </row>
    <row r="35" spans="1:30" x14ac:dyDescent="0.25">
      <c r="A35" t="s">
        <v>108</v>
      </c>
      <c r="B35" s="26" t="s">
        <v>77</v>
      </c>
      <c r="C35" s="8">
        <f t="shared" ref="C35:C51" si="29">C34+1</f>
        <v>34</v>
      </c>
      <c r="D35" s="8">
        <v>4</v>
      </c>
      <c r="E35" s="6">
        <f t="shared" si="15"/>
        <v>64499630</v>
      </c>
      <c r="F35" s="6">
        <f t="shared" si="16"/>
        <v>28931862.399999999</v>
      </c>
      <c r="G35" s="7">
        <f t="shared" si="17"/>
        <v>0.44855857932828447</v>
      </c>
      <c r="H35" s="5">
        <v>3</v>
      </c>
      <c r="I35" s="5">
        <v>16</v>
      </c>
      <c r="J35" s="5">
        <v>163</v>
      </c>
      <c r="K35" s="12">
        <f>E35/60</f>
        <v>1074993.8333333333</v>
      </c>
      <c r="L35" s="4">
        <v>21154948</v>
      </c>
      <c r="M35" s="4">
        <v>9498544.25</v>
      </c>
      <c r="N35" s="4">
        <v>43344682</v>
      </c>
      <c r="O35" s="4">
        <v>19433318.149999999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3317952.6000000015</v>
      </c>
      <c r="AD35" s="4">
        <f t="shared" si="28"/>
        <v>35567767.600000001</v>
      </c>
    </row>
    <row r="36" spans="1:30" x14ac:dyDescent="0.25">
      <c r="A36" t="s">
        <v>108</v>
      </c>
      <c r="B36" s="26" t="s">
        <v>78</v>
      </c>
      <c r="C36" s="8">
        <f t="shared" si="29"/>
        <v>35</v>
      </c>
      <c r="E36" s="6">
        <f t="shared" si="15"/>
        <v>169285507</v>
      </c>
      <c r="F36" s="6">
        <f t="shared" si="16"/>
        <v>169143708</v>
      </c>
      <c r="G36" s="7">
        <f t="shared" si="17"/>
        <v>0.99916236775071354</v>
      </c>
      <c r="H36" s="5" t="s">
        <v>111</v>
      </c>
      <c r="I36" s="5">
        <v>13</v>
      </c>
      <c r="J36" s="5">
        <v>205</v>
      </c>
      <c r="K36" s="12">
        <v>0</v>
      </c>
      <c r="L36" s="4">
        <v>90225920</v>
      </c>
      <c r="M36" s="4">
        <v>90139875</v>
      </c>
      <c r="N36" s="4">
        <v>79059587</v>
      </c>
      <c r="O36" s="4">
        <v>79003833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10998754</v>
      </c>
      <c r="W36" s="9">
        <f t="shared" si="21"/>
        <v>0</v>
      </c>
      <c r="X36" s="9">
        <f t="shared" si="22"/>
        <v>0</v>
      </c>
      <c r="Y36" s="9">
        <f t="shared" si="23"/>
        <v>10998754</v>
      </c>
      <c r="Z36" s="10">
        <f t="shared" si="24"/>
        <v>6.4971622172003182E-2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141799</v>
      </c>
    </row>
    <row r="37" spans="1:30" x14ac:dyDescent="0.25">
      <c r="A37" t="s">
        <v>108</v>
      </c>
      <c r="B37" s="26" t="s">
        <v>79</v>
      </c>
      <c r="C37" s="8">
        <f t="shared" si="29"/>
        <v>36</v>
      </c>
      <c r="E37" s="6">
        <f t="shared" si="15"/>
        <v>43303166</v>
      </c>
      <c r="F37" s="6">
        <f t="shared" si="16"/>
        <v>76306.8024</v>
      </c>
      <c r="G37" s="7">
        <f t="shared" si="17"/>
        <v>1.7621529659055414E-3</v>
      </c>
      <c r="H37" s="5" t="s">
        <v>109</v>
      </c>
      <c r="I37" s="5">
        <v>11</v>
      </c>
      <c r="J37" s="5">
        <v>50</v>
      </c>
      <c r="K37" s="12">
        <f>E37/60</f>
        <v>721719.43333333335</v>
      </c>
      <c r="L37" s="4">
        <v>11032543</v>
      </c>
      <c r="M37" s="4">
        <v>24671.012320000002</v>
      </c>
      <c r="N37" s="4">
        <v>32270623</v>
      </c>
      <c r="O37" s="4">
        <v>51635.790079999999</v>
      </c>
      <c r="P37" s="2">
        <v>10961532</v>
      </c>
      <c r="Q37" s="22">
        <v>10998754</v>
      </c>
      <c r="S37" s="2">
        <v>32124108</v>
      </c>
      <c r="T37" s="2">
        <f t="shared" si="18"/>
        <v>54084394</v>
      </c>
      <c r="U37" s="9">
        <f t="shared" si="19"/>
        <v>5480766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5480766</v>
      </c>
      <c r="Z37" s="10">
        <f t="shared" si="24"/>
        <v>0.12656732766375559</v>
      </c>
      <c r="AA37" s="4">
        <f t="shared" si="25"/>
        <v>2954914.8176000002</v>
      </c>
      <c r="AB37" s="4">
        <f t="shared" si="26"/>
        <v>8584326.3976000007</v>
      </c>
      <c r="AC37" s="4">
        <f t="shared" si="27"/>
        <v>21575276.1976</v>
      </c>
      <c r="AD37" s="4">
        <f t="shared" si="28"/>
        <v>43226859.1976</v>
      </c>
    </row>
    <row r="38" spans="1:30" x14ac:dyDescent="0.25">
      <c r="A38" t="s">
        <v>108</v>
      </c>
      <c r="B38" s="26" t="s">
        <v>62</v>
      </c>
      <c r="C38" s="8">
        <f t="shared" si="29"/>
        <v>37</v>
      </c>
      <c r="D38" s="8">
        <v>2</v>
      </c>
      <c r="E38" s="6">
        <f t="shared" si="15"/>
        <v>101435516</v>
      </c>
      <c r="F38" s="6">
        <f t="shared" si="16"/>
        <v>5175779.1500000004</v>
      </c>
      <c r="G38" s="7">
        <f t="shared" si="17"/>
        <v>5.1025314939986112E-2</v>
      </c>
      <c r="H38" s="5" t="s">
        <v>110</v>
      </c>
      <c r="I38" s="5">
        <v>7</v>
      </c>
      <c r="J38" s="5">
        <v>94</v>
      </c>
      <c r="K38" s="12">
        <f>E38/60</f>
        <v>1690591.9333333333</v>
      </c>
      <c r="L38" s="4">
        <v>12345133</v>
      </c>
      <c r="M38" s="4">
        <v>686860.9</v>
      </c>
      <c r="N38" s="4">
        <v>89090383</v>
      </c>
      <c r="O38" s="4">
        <v>4488918.25</v>
      </c>
      <c r="Q38" s="2"/>
      <c r="R38" s="2">
        <v>87651754</v>
      </c>
      <c r="S38" s="2">
        <v>89021424</v>
      </c>
      <c r="T38" s="2">
        <f t="shared" si="18"/>
        <v>176673178</v>
      </c>
      <c r="U38" s="9">
        <f t="shared" si="19"/>
        <v>0</v>
      </c>
      <c r="V38" s="9">
        <f t="shared" si="20"/>
        <v>23451854</v>
      </c>
      <c r="W38" s="9">
        <f t="shared" si="21"/>
        <v>87651754</v>
      </c>
      <c r="X38" s="9">
        <f t="shared" si="22"/>
        <v>0</v>
      </c>
      <c r="Y38" s="9">
        <f t="shared" si="23"/>
        <v>111103608</v>
      </c>
      <c r="Z38" s="10">
        <f t="shared" si="24"/>
        <v>1.0953126910696644</v>
      </c>
      <c r="AA38" s="4">
        <f t="shared" si="25"/>
        <v>1924706.9700000007</v>
      </c>
      <c r="AB38" s="4">
        <f t="shared" si="26"/>
        <v>15111324.050000003</v>
      </c>
      <c r="AC38" s="4">
        <f t="shared" si="27"/>
        <v>45541978.850000001</v>
      </c>
      <c r="AD38" s="4">
        <f t="shared" si="28"/>
        <v>96259736.849999994</v>
      </c>
    </row>
    <row r="39" spans="1:30" x14ac:dyDescent="0.25">
      <c r="A39" t="s">
        <v>108</v>
      </c>
      <c r="B39" s="26" t="s">
        <v>73</v>
      </c>
      <c r="C39" s="8">
        <f t="shared" si="29"/>
        <v>38</v>
      </c>
      <c r="D39" s="8">
        <v>3</v>
      </c>
      <c r="E39" s="6">
        <f t="shared" si="15"/>
        <v>119961154</v>
      </c>
      <c r="F39" s="6">
        <f t="shared" si="16"/>
        <v>19258586.52</v>
      </c>
      <c r="G39" s="7">
        <f t="shared" si="17"/>
        <v>0.16054019053534613</v>
      </c>
      <c r="H39" s="5">
        <v>1</v>
      </c>
      <c r="I39" s="5">
        <v>11</v>
      </c>
      <c r="J39" s="5">
        <v>109</v>
      </c>
      <c r="K39" s="12">
        <f>E39/60</f>
        <v>1999352.5666666667</v>
      </c>
      <c r="L39" s="4">
        <v>98818293</v>
      </c>
      <c r="M39" s="4">
        <v>15801044.119999999</v>
      </c>
      <c r="N39" s="4">
        <v>21142861</v>
      </c>
      <c r="O39" s="4">
        <v>3457542.4</v>
      </c>
      <c r="Q39" s="22">
        <v>23451854</v>
      </c>
      <c r="S39" s="2">
        <v>21087166</v>
      </c>
      <c r="T39" s="2">
        <f t="shared" si="18"/>
        <v>44539020</v>
      </c>
      <c r="U39" s="9">
        <f t="shared" si="19"/>
        <v>0</v>
      </c>
      <c r="V39" s="9">
        <f t="shared" si="20"/>
        <v>98773582</v>
      </c>
      <c r="W39" s="9">
        <f t="shared" si="21"/>
        <v>0</v>
      </c>
      <c r="X39" s="9">
        <f t="shared" si="22"/>
        <v>0</v>
      </c>
      <c r="Y39" s="9">
        <f t="shared" si="23"/>
        <v>98773582</v>
      </c>
      <c r="Z39" s="10">
        <f t="shared" si="24"/>
        <v>0.82337972507333501</v>
      </c>
      <c r="AA39" s="4">
        <f t="shared" si="25"/>
        <v>0</v>
      </c>
      <c r="AB39" s="4">
        <f t="shared" si="26"/>
        <v>4733644.2800000012</v>
      </c>
      <c r="AC39" s="4">
        <f t="shared" si="27"/>
        <v>40721990.480000004</v>
      </c>
      <c r="AD39" s="4">
        <f t="shared" si="28"/>
        <v>100702567.48</v>
      </c>
    </row>
    <row r="40" spans="1:30" x14ac:dyDescent="0.25">
      <c r="A40" t="s">
        <v>108</v>
      </c>
      <c r="B40" s="26" t="s">
        <v>80</v>
      </c>
      <c r="C40" s="8">
        <f t="shared" si="29"/>
        <v>39</v>
      </c>
      <c r="D40" s="8">
        <v>4</v>
      </c>
      <c r="E40" s="6">
        <f t="shared" si="15"/>
        <v>113701928</v>
      </c>
      <c r="F40" s="6">
        <f t="shared" si="16"/>
        <v>51196872.25</v>
      </c>
      <c r="G40" s="7">
        <f t="shared" si="17"/>
        <v>0.4502726835907303</v>
      </c>
      <c r="H40" s="5" t="s">
        <v>109</v>
      </c>
      <c r="I40" s="5">
        <v>13</v>
      </c>
      <c r="J40" s="5">
        <v>170</v>
      </c>
      <c r="K40" s="12">
        <v>0</v>
      </c>
      <c r="L40" s="4">
        <v>23534778</v>
      </c>
      <c r="M40" s="4">
        <v>10608178.050000001</v>
      </c>
      <c r="N40" s="4">
        <v>90167150</v>
      </c>
      <c r="O40" s="4">
        <v>40588694.200000003</v>
      </c>
      <c r="Q40" s="2">
        <v>98773582</v>
      </c>
      <c r="R40" s="2">
        <v>23495344</v>
      </c>
      <c r="S40" s="2">
        <v>90140347</v>
      </c>
      <c r="T40" s="2">
        <f t="shared" si="18"/>
        <v>212409273</v>
      </c>
      <c r="U40" s="9">
        <f t="shared" si="19"/>
        <v>0</v>
      </c>
      <c r="V40" s="9">
        <f t="shared" si="20"/>
        <v>0</v>
      </c>
      <c r="W40" s="9">
        <f t="shared" si="21"/>
        <v>23495344</v>
      </c>
      <c r="X40" s="9">
        <f t="shared" si="22"/>
        <v>0</v>
      </c>
      <c r="Y40" s="9">
        <f t="shared" si="23"/>
        <v>23495344</v>
      </c>
      <c r="Z40" s="10">
        <f t="shared" si="24"/>
        <v>0.20663980297677978</v>
      </c>
      <c r="AA40" s="4">
        <f t="shared" si="25"/>
        <v>0</v>
      </c>
      <c r="AB40" s="4">
        <f t="shared" si="26"/>
        <v>0</v>
      </c>
      <c r="AC40" s="4">
        <f t="shared" si="27"/>
        <v>5654091.75</v>
      </c>
      <c r="AD40" s="4">
        <f t="shared" si="28"/>
        <v>62505055.75</v>
      </c>
    </row>
    <row r="41" spans="1:30" x14ac:dyDescent="0.25">
      <c r="A41" t="s">
        <v>108</v>
      </c>
      <c r="B41" s="26" t="s">
        <v>70</v>
      </c>
      <c r="C41" s="8">
        <f t="shared" si="29"/>
        <v>40</v>
      </c>
      <c r="D41" s="8">
        <v>5</v>
      </c>
      <c r="E41" s="6">
        <f t="shared" si="15"/>
        <v>98742024</v>
      </c>
      <c r="F41" s="6">
        <f t="shared" si="16"/>
        <v>98745462</v>
      </c>
      <c r="G41" s="7">
        <f t="shared" si="17"/>
        <v>1.0000348180021101</v>
      </c>
      <c r="H41" s="5">
        <v>2</v>
      </c>
      <c r="I41" s="5">
        <v>13</v>
      </c>
      <c r="J41" s="5">
        <v>208</v>
      </c>
      <c r="K41" s="12">
        <v>0</v>
      </c>
      <c r="L41" s="4">
        <v>87681474</v>
      </c>
      <c r="M41" s="4">
        <v>87721176</v>
      </c>
      <c r="N41" s="4">
        <v>11060550</v>
      </c>
      <c r="O41" s="4">
        <v>11024286</v>
      </c>
      <c r="P41" s="2">
        <v>12344615</v>
      </c>
      <c r="Q41" s="2"/>
      <c r="T41" s="2">
        <f t="shared" si="18"/>
        <v>12344615</v>
      </c>
      <c r="U41" s="9">
        <f t="shared" si="19"/>
        <v>6172307.5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6172307.5</v>
      </c>
      <c r="Z41" s="10">
        <f t="shared" si="24"/>
        <v>6.2509428609646492E-2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0</v>
      </c>
    </row>
    <row r="42" spans="1:30" x14ac:dyDescent="0.25">
      <c r="A42" t="s">
        <v>108</v>
      </c>
      <c r="B42" s="26" t="s">
        <v>81</v>
      </c>
      <c r="C42" s="8">
        <f t="shared" si="29"/>
        <v>41</v>
      </c>
      <c r="E42" s="6">
        <f t="shared" si="15"/>
        <v>46911814</v>
      </c>
      <c r="F42" s="6">
        <f t="shared" si="16"/>
        <v>73109.085439999995</v>
      </c>
      <c r="G42" s="7">
        <f t="shared" si="17"/>
        <v>1.5584365473481797E-3</v>
      </c>
      <c r="H42" s="5">
        <v>3</v>
      </c>
      <c r="I42" s="5">
        <v>2</v>
      </c>
      <c r="J42" s="5">
        <v>56</v>
      </c>
      <c r="K42" s="12">
        <f>E42/60</f>
        <v>781863.56666666665</v>
      </c>
      <c r="L42" s="4">
        <v>34550666</v>
      </c>
      <c r="M42" s="4">
        <v>20217.431199999999</v>
      </c>
      <c r="N42" s="4">
        <v>12361148</v>
      </c>
      <c r="O42" s="4">
        <v>52891.654240000003</v>
      </c>
      <c r="P42" s="2">
        <v>34546236</v>
      </c>
      <c r="R42" s="2">
        <v>65427800</v>
      </c>
      <c r="S42" s="2">
        <v>12359667</v>
      </c>
      <c r="T42" s="2">
        <f t="shared" si="18"/>
        <v>112333703</v>
      </c>
      <c r="U42" s="9">
        <f t="shared" si="19"/>
        <v>17273118</v>
      </c>
      <c r="V42" s="9">
        <f t="shared" si="20"/>
        <v>98788427</v>
      </c>
      <c r="W42" s="9">
        <f t="shared" si="21"/>
        <v>65427800</v>
      </c>
      <c r="X42" s="9">
        <f t="shared" si="22"/>
        <v>0</v>
      </c>
      <c r="Y42" s="9">
        <f t="shared" si="23"/>
        <v>181489345</v>
      </c>
      <c r="Z42" s="10">
        <f t="shared" si="24"/>
        <v>3.8687343235117706</v>
      </c>
      <c r="AA42" s="4">
        <f t="shared" si="25"/>
        <v>3210717.8945600004</v>
      </c>
      <c r="AB42" s="4">
        <f t="shared" si="26"/>
        <v>9309253.7145600002</v>
      </c>
      <c r="AC42" s="4">
        <f t="shared" si="27"/>
        <v>23382797.914560001</v>
      </c>
      <c r="AD42" s="4">
        <f t="shared" si="28"/>
        <v>46838704.914559998</v>
      </c>
    </row>
    <row r="43" spans="1:30" x14ac:dyDescent="0.25">
      <c r="A43" t="s">
        <v>108</v>
      </c>
      <c r="B43" s="26" t="s">
        <v>82</v>
      </c>
      <c r="C43" s="8">
        <f t="shared" si="29"/>
        <v>42</v>
      </c>
      <c r="E43" s="6">
        <f t="shared" si="15"/>
        <v>175613067</v>
      </c>
      <c r="F43" s="6">
        <f t="shared" si="16"/>
        <v>8919095.1000000015</v>
      </c>
      <c r="G43" s="7">
        <f t="shared" si="17"/>
        <v>5.0788333991114688E-2</v>
      </c>
      <c r="H43" s="5">
        <v>1</v>
      </c>
      <c r="I43" s="5">
        <v>7</v>
      </c>
      <c r="J43" s="5">
        <v>105</v>
      </c>
      <c r="K43" s="12">
        <f>E43/60</f>
        <v>2926884.45</v>
      </c>
      <c r="L43" s="4">
        <v>76650662</v>
      </c>
      <c r="M43" s="4">
        <v>3927242.5</v>
      </c>
      <c r="N43" s="4">
        <v>98962405</v>
      </c>
      <c r="O43" s="4">
        <v>4991852.6000000006</v>
      </c>
      <c r="P43" s="2">
        <v>76550533</v>
      </c>
      <c r="Q43" s="22">
        <v>98788427</v>
      </c>
      <c r="T43" s="2">
        <f t="shared" si="18"/>
        <v>175338960</v>
      </c>
      <c r="U43" s="9">
        <f t="shared" si="19"/>
        <v>38275266.5</v>
      </c>
      <c r="V43" s="9">
        <f t="shared" si="20"/>
        <v>45683709</v>
      </c>
      <c r="W43" s="9">
        <f t="shared" si="21"/>
        <v>0</v>
      </c>
      <c r="X43" s="9">
        <f t="shared" si="22"/>
        <v>0</v>
      </c>
      <c r="Y43" s="9">
        <f t="shared" si="23"/>
        <v>83958975.5</v>
      </c>
      <c r="Z43" s="10">
        <f t="shared" si="24"/>
        <v>0.47809070779454016</v>
      </c>
      <c r="AA43" s="4">
        <f t="shared" si="25"/>
        <v>3373819.59</v>
      </c>
      <c r="AB43" s="4">
        <f t="shared" si="26"/>
        <v>26203518.299999997</v>
      </c>
      <c r="AC43" s="4">
        <f t="shared" si="27"/>
        <v>78887438.400000006</v>
      </c>
      <c r="AD43" s="4">
        <f t="shared" si="28"/>
        <v>166693971.90000001</v>
      </c>
    </row>
    <row r="44" spans="1:30" x14ac:dyDescent="0.25">
      <c r="A44" t="s">
        <v>108</v>
      </c>
      <c r="B44" s="26" t="s">
        <v>83</v>
      </c>
      <c r="C44" s="8">
        <f t="shared" si="29"/>
        <v>43</v>
      </c>
      <c r="D44" s="8">
        <v>3</v>
      </c>
      <c r="E44" s="6">
        <f t="shared" si="15"/>
        <v>69391436</v>
      </c>
      <c r="F44" s="6">
        <f t="shared" si="16"/>
        <v>11108438.4</v>
      </c>
      <c r="G44" s="7">
        <f t="shared" si="17"/>
        <v>0.16008370831236293</v>
      </c>
      <c r="H44" s="5" t="s">
        <v>110</v>
      </c>
      <c r="I44" s="5">
        <v>10</v>
      </c>
      <c r="J44" s="5">
        <v>136</v>
      </c>
      <c r="K44" s="12">
        <f>E44/60</f>
        <v>1156523.9333333333</v>
      </c>
      <c r="L44" s="4">
        <v>45743331</v>
      </c>
      <c r="M44" s="4">
        <v>7363477.1600000001</v>
      </c>
      <c r="N44" s="4">
        <v>23648105</v>
      </c>
      <c r="O44" s="4">
        <v>3744961.24</v>
      </c>
      <c r="P44" s="2">
        <v>45678781</v>
      </c>
      <c r="Q44" s="2">
        <v>45683709</v>
      </c>
      <c r="R44" s="2">
        <v>23471230</v>
      </c>
      <c r="T44" s="2">
        <f t="shared" si="18"/>
        <v>114833720</v>
      </c>
      <c r="U44" s="9">
        <f t="shared" si="19"/>
        <v>22839390.5</v>
      </c>
      <c r="V44" s="9">
        <f t="shared" si="20"/>
        <v>0</v>
      </c>
      <c r="W44" s="9">
        <f t="shared" si="21"/>
        <v>23471230</v>
      </c>
      <c r="X44" s="9">
        <f t="shared" si="22"/>
        <v>0</v>
      </c>
      <c r="Y44" s="9">
        <f t="shared" si="23"/>
        <v>46310620.5</v>
      </c>
      <c r="Z44" s="10">
        <f t="shared" si="24"/>
        <v>0.66738236257281081</v>
      </c>
      <c r="AA44" s="4">
        <f t="shared" si="25"/>
        <v>0</v>
      </c>
      <c r="AB44" s="4">
        <f t="shared" si="26"/>
        <v>2769848.8000000007</v>
      </c>
      <c r="AC44" s="4">
        <f t="shared" si="27"/>
        <v>23587279.600000001</v>
      </c>
      <c r="AD44" s="4">
        <f t="shared" si="28"/>
        <v>58282997.600000001</v>
      </c>
    </row>
    <row r="45" spans="1:30" x14ac:dyDescent="0.25">
      <c r="A45" t="s">
        <v>108</v>
      </c>
      <c r="B45" s="26" t="s">
        <v>85</v>
      </c>
      <c r="C45" s="8">
        <f t="shared" si="29"/>
        <v>44</v>
      </c>
      <c r="D45" s="8">
        <v>4</v>
      </c>
      <c r="E45" s="6">
        <f t="shared" si="15"/>
        <v>153155871</v>
      </c>
      <c r="F45" s="6">
        <f t="shared" si="16"/>
        <v>69011374.5</v>
      </c>
      <c r="G45" s="7">
        <f t="shared" si="17"/>
        <v>0.45059568431431529</v>
      </c>
      <c r="H45" s="5" t="s">
        <v>111</v>
      </c>
      <c r="I45" s="5">
        <v>12</v>
      </c>
      <c r="J45" s="5">
        <v>152</v>
      </c>
      <c r="K45" s="12">
        <v>0</v>
      </c>
      <c r="L45" s="4">
        <v>65433437</v>
      </c>
      <c r="M45" s="4">
        <v>29489041.050000001</v>
      </c>
      <c r="N45" s="4">
        <v>87722434</v>
      </c>
      <c r="O45" s="4">
        <v>39522333.450000003</v>
      </c>
      <c r="P45" s="2">
        <v>65416009</v>
      </c>
      <c r="Q45" s="2"/>
      <c r="S45" s="2">
        <v>87665930</v>
      </c>
      <c r="T45" s="2">
        <f t="shared" si="18"/>
        <v>153081939</v>
      </c>
      <c r="U45" s="9">
        <f t="shared" si="19"/>
        <v>32708004.5</v>
      </c>
      <c r="V45" s="9">
        <f t="shared" si="20"/>
        <v>34542490</v>
      </c>
      <c r="W45" s="9">
        <f t="shared" si="21"/>
        <v>0</v>
      </c>
      <c r="X45" s="9">
        <f t="shared" si="22"/>
        <v>0</v>
      </c>
      <c r="Y45" s="9">
        <f t="shared" si="23"/>
        <v>67250494.5</v>
      </c>
      <c r="Z45" s="10">
        <f t="shared" si="24"/>
        <v>0.43909837775660587</v>
      </c>
      <c r="AA45" s="4">
        <f t="shared" si="25"/>
        <v>0</v>
      </c>
      <c r="AB45" s="4">
        <f t="shared" si="26"/>
        <v>0</v>
      </c>
      <c r="AC45" s="4">
        <f t="shared" si="27"/>
        <v>7566561</v>
      </c>
      <c r="AD45" s="4">
        <f t="shared" si="28"/>
        <v>84144496.5</v>
      </c>
    </row>
    <row r="46" spans="1:30" x14ac:dyDescent="0.25">
      <c r="A46" t="s">
        <v>108</v>
      </c>
      <c r="B46" s="26" t="s">
        <v>86</v>
      </c>
      <c r="C46" s="8">
        <f t="shared" si="29"/>
        <v>45</v>
      </c>
      <c r="D46" s="8">
        <v>5</v>
      </c>
      <c r="E46" s="6">
        <f t="shared" si="15"/>
        <v>91476308</v>
      </c>
      <c r="F46" s="6">
        <f t="shared" si="16"/>
        <v>91570827</v>
      </c>
      <c r="G46" s="7">
        <f t="shared" si="17"/>
        <v>1.0010332620769959</v>
      </c>
      <c r="H46" s="5">
        <v>3</v>
      </c>
      <c r="I46" s="5">
        <v>16</v>
      </c>
      <c r="J46" s="5">
        <v>229</v>
      </c>
      <c r="K46" s="12">
        <v>0</v>
      </c>
      <c r="L46" s="4">
        <v>56823460</v>
      </c>
      <c r="M46" s="4">
        <v>56893242</v>
      </c>
      <c r="N46" s="4">
        <v>34652848</v>
      </c>
      <c r="O46" s="4">
        <v>34677585</v>
      </c>
      <c r="P46" s="2">
        <v>56767392</v>
      </c>
      <c r="Q46" s="22">
        <v>34542490</v>
      </c>
      <c r="T46" s="2">
        <f t="shared" si="18"/>
        <v>91309882</v>
      </c>
      <c r="U46" s="9">
        <f t="shared" si="19"/>
        <v>28383696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28383696</v>
      </c>
      <c r="Z46" s="10">
        <f t="shared" si="24"/>
        <v>0.31028466955618716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 x14ac:dyDescent="0.25">
      <c r="A47" t="s">
        <v>108</v>
      </c>
      <c r="B47" s="26" t="s">
        <v>87</v>
      </c>
      <c r="C47" s="8">
        <f t="shared" si="29"/>
        <v>46</v>
      </c>
      <c r="D47" s="8">
        <v>1</v>
      </c>
      <c r="E47" s="6">
        <f t="shared" si="15"/>
        <v>131029326</v>
      </c>
      <c r="F47" s="6">
        <f t="shared" si="16"/>
        <v>134415.14464000001</v>
      </c>
      <c r="G47" s="7">
        <f t="shared" si="17"/>
        <v>1.0258401591716957E-3</v>
      </c>
      <c r="H47" s="5">
        <v>2</v>
      </c>
      <c r="I47" s="5">
        <v>4</v>
      </c>
      <c r="J47" s="5">
        <v>69</v>
      </c>
      <c r="K47" s="12">
        <f>E47/60</f>
        <v>2183822.1</v>
      </c>
      <c r="L47" s="4">
        <v>54436969</v>
      </c>
      <c r="M47" s="4">
        <v>75463.687839999999</v>
      </c>
      <c r="N47" s="4">
        <v>76592357</v>
      </c>
      <c r="O47" s="4">
        <v>58951.4568</v>
      </c>
      <c r="Q47" s="2"/>
      <c r="R47" s="2">
        <v>54307119</v>
      </c>
      <c r="S47" s="2">
        <v>76509219</v>
      </c>
      <c r="T47" s="2">
        <f t="shared" si="18"/>
        <v>130816338</v>
      </c>
      <c r="U47" s="9">
        <f t="shared" si="19"/>
        <v>0</v>
      </c>
      <c r="V47" s="9">
        <f t="shared" si="20"/>
        <v>67893696</v>
      </c>
      <c r="W47" s="9">
        <f t="shared" si="21"/>
        <v>54307119</v>
      </c>
      <c r="X47" s="9">
        <f t="shared" si="22"/>
        <v>0</v>
      </c>
      <c r="Y47" s="9">
        <f t="shared" si="23"/>
        <v>122200815</v>
      </c>
      <c r="Z47" s="10">
        <f t="shared" si="24"/>
        <v>0.93262186970266492</v>
      </c>
      <c r="AA47" s="4">
        <f t="shared" si="25"/>
        <v>9037637.6753599998</v>
      </c>
      <c r="AB47" s="4">
        <f t="shared" si="26"/>
        <v>26071450.055360004</v>
      </c>
      <c r="AC47" s="4">
        <f t="shared" si="27"/>
        <v>65380247.855360001</v>
      </c>
      <c r="AD47" s="4">
        <f t="shared" si="28"/>
        <v>130894910.85536</v>
      </c>
    </row>
    <row r="48" spans="1:30" x14ac:dyDescent="0.25">
      <c r="A48" t="s">
        <v>108</v>
      </c>
      <c r="B48" s="26" t="s">
        <v>89</v>
      </c>
      <c r="C48" s="8">
        <f t="shared" si="29"/>
        <v>47</v>
      </c>
      <c r="D48" s="8">
        <v>2</v>
      </c>
      <c r="E48" s="6">
        <f t="shared" si="15"/>
        <v>113621634</v>
      </c>
      <c r="F48" s="6">
        <f t="shared" si="16"/>
        <v>5787307.1999999993</v>
      </c>
      <c r="G48" s="7">
        <f t="shared" si="17"/>
        <v>5.0934905583209615E-2</v>
      </c>
      <c r="H48" s="5" t="s">
        <v>110</v>
      </c>
      <c r="I48" s="5">
        <v>8</v>
      </c>
      <c r="J48" s="5">
        <v>109</v>
      </c>
      <c r="K48" s="12">
        <f>E48/60</f>
        <v>1893693.9</v>
      </c>
      <c r="L48" s="4">
        <v>67893517</v>
      </c>
      <c r="M48" s="4">
        <v>3408776.15</v>
      </c>
      <c r="N48" s="4">
        <v>45728117</v>
      </c>
      <c r="O48" s="4">
        <v>2378531.0499999998</v>
      </c>
      <c r="Q48" s="22">
        <v>67893696</v>
      </c>
      <c r="S48" s="2">
        <v>45698502</v>
      </c>
      <c r="T48" s="2">
        <f t="shared" si="18"/>
        <v>113592198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2166207.1800000016</v>
      </c>
      <c r="AB48" s="4">
        <f t="shared" si="26"/>
        <v>16937019.600000001</v>
      </c>
      <c r="AC48" s="4">
        <f t="shared" si="27"/>
        <v>51023509.799999997</v>
      </c>
      <c r="AD48" s="4">
        <f t="shared" si="28"/>
        <v>107834326.8</v>
      </c>
    </row>
    <row r="49" spans="1:30" x14ac:dyDescent="0.25">
      <c r="A49" t="s">
        <v>108</v>
      </c>
      <c r="B49" s="26" t="s">
        <v>90</v>
      </c>
      <c r="C49" s="8">
        <f t="shared" si="29"/>
        <v>48</v>
      </c>
      <c r="D49" s="8">
        <v>3</v>
      </c>
      <c r="E49" s="6">
        <f t="shared" si="15"/>
        <v>108745776</v>
      </c>
      <c r="F49" s="6">
        <f t="shared" si="16"/>
        <v>17608211.359999999</v>
      </c>
      <c r="G49" s="7">
        <f t="shared" si="17"/>
        <v>0.1619208764485712</v>
      </c>
      <c r="H49" s="5">
        <v>2</v>
      </c>
      <c r="I49" s="5">
        <v>10</v>
      </c>
      <c r="J49" s="5">
        <v>118</v>
      </c>
      <c r="K49" s="12">
        <f>E49/60</f>
        <v>1812429.6</v>
      </c>
      <c r="L49" s="4">
        <v>43225200</v>
      </c>
      <c r="M49" s="4">
        <v>7027955.9199999999</v>
      </c>
      <c r="N49" s="4">
        <v>65520576</v>
      </c>
      <c r="O49" s="4">
        <v>10580255.439999999</v>
      </c>
      <c r="P49" s="2">
        <v>43197193</v>
      </c>
      <c r="Q49" s="2"/>
      <c r="R49" s="2">
        <v>65437655</v>
      </c>
      <c r="T49" s="2">
        <f t="shared" si="18"/>
        <v>108634848</v>
      </c>
      <c r="U49" s="9">
        <f t="shared" si="19"/>
        <v>21598596.5</v>
      </c>
      <c r="V49" s="9">
        <f t="shared" si="20"/>
        <v>0</v>
      </c>
      <c r="W49" s="9">
        <f t="shared" si="21"/>
        <v>65437655</v>
      </c>
      <c r="X49" s="9">
        <f t="shared" si="22"/>
        <v>0</v>
      </c>
      <c r="Y49" s="9">
        <f t="shared" si="23"/>
        <v>87036251.5</v>
      </c>
      <c r="Z49" s="10">
        <f t="shared" si="24"/>
        <v>0.80036443438501925</v>
      </c>
      <c r="AA49" s="4">
        <f t="shared" si="25"/>
        <v>0</v>
      </c>
      <c r="AB49" s="4">
        <f t="shared" si="26"/>
        <v>4140943.8400000036</v>
      </c>
      <c r="AC49" s="4">
        <f t="shared" si="27"/>
        <v>36764676.640000001</v>
      </c>
      <c r="AD49" s="4">
        <f t="shared" si="28"/>
        <v>91137564.640000001</v>
      </c>
    </row>
    <row r="50" spans="1:30" x14ac:dyDescent="0.25">
      <c r="A50" t="s">
        <v>108</v>
      </c>
      <c r="B50" s="26" t="s">
        <v>91</v>
      </c>
      <c r="C50" s="8">
        <f t="shared" si="29"/>
        <v>49</v>
      </c>
      <c r="D50" s="8">
        <v>4</v>
      </c>
      <c r="E50" s="6">
        <f t="shared" si="15"/>
        <v>135948280</v>
      </c>
      <c r="F50" s="6">
        <f t="shared" si="16"/>
        <v>61154693.699999996</v>
      </c>
      <c r="G50" s="7">
        <f t="shared" si="17"/>
        <v>0.44983793616219342</v>
      </c>
      <c r="H50" s="5" t="s">
        <v>109</v>
      </c>
      <c r="I50" s="5">
        <v>12</v>
      </c>
      <c r="J50" s="5">
        <v>145</v>
      </c>
      <c r="K50" s="12">
        <v>0</v>
      </c>
      <c r="L50" s="4">
        <v>79011434</v>
      </c>
      <c r="M50" s="4">
        <v>35589319.299999997</v>
      </c>
      <c r="N50" s="4">
        <v>56936846</v>
      </c>
      <c r="O50" s="4">
        <v>25565374.399999999</v>
      </c>
      <c r="R50" s="2">
        <v>78914582</v>
      </c>
      <c r="S50" s="2">
        <v>56805957</v>
      </c>
      <c r="T50" s="2">
        <f t="shared" si="18"/>
        <v>135720539</v>
      </c>
      <c r="U50" s="9">
        <f t="shared" si="19"/>
        <v>0</v>
      </c>
      <c r="V50" s="9">
        <f t="shared" si="20"/>
        <v>54299955</v>
      </c>
      <c r="W50" s="9">
        <f t="shared" si="21"/>
        <v>78914582</v>
      </c>
      <c r="X50" s="9">
        <f t="shared" si="22"/>
        <v>0</v>
      </c>
      <c r="Y50" s="9">
        <f t="shared" si="23"/>
        <v>133214537</v>
      </c>
      <c r="Z50" s="10">
        <f t="shared" si="24"/>
        <v>0.97989130130958624</v>
      </c>
      <c r="AA50" s="4">
        <f t="shared" si="25"/>
        <v>0</v>
      </c>
      <c r="AB50" s="4">
        <f t="shared" si="26"/>
        <v>0</v>
      </c>
      <c r="AC50" s="4">
        <f t="shared" si="27"/>
        <v>6819446.3000000045</v>
      </c>
      <c r="AD50" s="4">
        <f t="shared" si="28"/>
        <v>74793586.300000012</v>
      </c>
    </row>
    <row r="51" spans="1:30" x14ac:dyDescent="0.25">
      <c r="A51" t="s">
        <v>108</v>
      </c>
      <c r="B51" s="26" t="s">
        <v>92</v>
      </c>
      <c r="C51" s="8">
        <f t="shared" si="29"/>
        <v>50</v>
      </c>
      <c r="E51" s="6">
        <f t="shared" si="15"/>
        <v>86603420</v>
      </c>
      <c r="F51" s="6">
        <f t="shared" si="16"/>
        <v>86552100</v>
      </c>
      <c r="G51" s="7">
        <f t="shared" si="17"/>
        <v>0.99940741370259978</v>
      </c>
      <c r="H51" s="5">
        <v>3</v>
      </c>
      <c r="I51" s="5">
        <v>11</v>
      </c>
      <c r="J51" s="5">
        <v>225</v>
      </c>
      <c r="K51" s="12">
        <v>0</v>
      </c>
      <c r="L51" s="4">
        <v>32154971</v>
      </c>
      <c r="M51" s="4">
        <v>32194380</v>
      </c>
      <c r="N51" s="4">
        <v>54448449</v>
      </c>
      <c r="O51" s="4">
        <v>54357720</v>
      </c>
      <c r="P51" s="2">
        <v>32107712</v>
      </c>
      <c r="Q51" s="22">
        <v>54299955</v>
      </c>
      <c r="T51" s="2">
        <f t="shared" si="18"/>
        <v>86407667</v>
      </c>
      <c r="U51" s="9">
        <f t="shared" si="19"/>
        <v>16053856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16053856</v>
      </c>
      <c r="Z51" s="10">
        <f t="shared" si="24"/>
        <v>0.1853720788393807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51320</v>
      </c>
    </row>
    <row r="52" spans="1:30" x14ac:dyDescent="0.25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workbookViewId="0">
      <selection activeCell="D2" sqref="D2:D3"/>
    </sheetView>
  </sheetViews>
  <sheetFormatPr defaultRowHeight="15" x14ac:dyDescent="0.25"/>
  <sheetData>
    <row r="1" spans="1:10" x14ac:dyDescent="0.25">
      <c r="A1" s="34" t="s">
        <v>93</v>
      </c>
      <c r="B1" s="34" t="s">
        <v>229</v>
      </c>
      <c r="C1" s="34" t="s">
        <v>230</v>
      </c>
      <c r="D1" s="34" t="s">
        <v>231</v>
      </c>
      <c r="E1" s="34" t="s">
        <v>232</v>
      </c>
      <c r="F1" s="34" t="s">
        <v>1</v>
      </c>
      <c r="G1" s="34" t="s">
        <v>2</v>
      </c>
      <c r="H1" s="34" t="s">
        <v>3</v>
      </c>
      <c r="I1" s="34" t="s">
        <v>233</v>
      </c>
      <c r="J1" s="34" t="s">
        <v>234</v>
      </c>
    </row>
    <row r="2" spans="1:10" x14ac:dyDescent="0.25">
      <c r="A2" t="s">
        <v>235</v>
      </c>
      <c r="B2">
        <v>1</v>
      </c>
      <c r="C2" t="s">
        <v>30</v>
      </c>
      <c r="D2">
        <v>6340637</v>
      </c>
      <c r="E2" t="s">
        <v>4</v>
      </c>
      <c r="F2" t="s">
        <v>5</v>
      </c>
      <c r="G2" t="s">
        <v>7</v>
      </c>
      <c r="H2" t="s">
        <v>236</v>
      </c>
      <c r="I2" t="s">
        <v>237</v>
      </c>
      <c r="J2">
        <v>4</v>
      </c>
    </row>
    <row r="3" spans="1:10" x14ac:dyDescent="0.25">
      <c r="A3" t="s">
        <v>235</v>
      </c>
      <c r="B3">
        <v>1</v>
      </c>
      <c r="C3" t="s">
        <v>30</v>
      </c>
      <c r="D3">
        <v>6340637</v>
      </c>
      <c r="E3" t="s">
        <v>4</v>
      </c>
      <c r="F3" t="s">
        <v>9</v>
      </c>
      <c r="G3" t="s">
        <v>10</v>
      </c>
      <c r="H3" t="s">
        <v>236</v>
      </c>
      <c r="I3" t="s">
        <v>238</v>
      </c>
      <c r="J3">
        <v>1</v>
      </c>
    </row>
    <row r="4" spans="1:10" x14ac:dyDescent="0.25">
      <c r="A4" t="s">
        <v>235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239</v>
      </c>
      <c r="I4" t="s">
        <v>240</v>
      </c>
      <c r="J4">
        <v>5</v>
      </c>
    </row>
    <row r="5" spans="1:10" x14ac:dyDescent="0.25">
      <c r="A5" t="s">
        <v>235</v>
      </c>
      <c r="B5">
        <v>2</v>
      </c>
      <c r="C5" t="s">
        <v>33</v>
      </c>
      <c r="D5">
        <v>12479201</v>
      </c>
      <c r="E5" t="s">
        <v>4</v>
      </c>
      <c r="F5" t="s">
        <v>9</v>
      </c>
      <c r="G5" t="s">
        <v>11</v>
      </c>
      <c r="H5" t="s">
        <v>236</v>
      </c>
      <c r="I5" t="s">
        <v>241</v>
      </c>
      <c r="J5">
        <v>4</v>
      </c>
    </row>
    <row r="6" spans="1:10" x14ac:dyDescent="0.25">
      <c r="A6" t="s">
        <v>235</v>
      </c>
      <c r="B6">
        <v>2</v>
      </c>
      <c r="C6" t="s">
        <v>33</v>
      </c>
      <c r="D6">
        <v>12479201</v>
      </c>
      <c r="E6" t="s">
        <v>4</v>
      </c>
      <c r="F6" t="s">
        <v>5</v>
      </c>
      <c r="G6" t="s">
        <v>8</v>
      </c>
      <c r="H6" t="s">
        <v>236</v>
      </c>
      <c r="I6" t="s">
        <v>242</v>
      </c>
      <c r="J6">
        <v>1</v>
      </c>
    </row>
    <row r="7" spans="1:10" x14ac:dyDescent="0.25">
      <c r="A7" t="s">
        <v>235</v>
      </c>
      <c r="B7">
        <v>2</v>
      </c>
      <c r="C7" t="s">
        <v>33</v>
      </c>
      <c r="D7">
        <v>49388838</v>
      </c>
      <c r="E7" t="s">
        <v>13</v>
      </c>
      <c r="F7" t="s">
        <v>15</v>
      </c>
      <c r="G7" t="s">
        <v>15</v>
      </c>
      <c r="H7" t="s">
        <v>243</v>
      </c>
      <c r="I7" t="s">
        <v>244</v>
      </c>
      <c r="J7">
        <v>5</v>
      </c>
    </row>
    <row r="8" spans="1:10" x14ac:dyDescent="0.25">
      <c r="A8" t="s">
        <v>235</v>
      </c>
      <c r="B8">
        <v>2</v>
      </c>
      <c r="C8" t="s">
        <v>33</v>
      </c>
      <c r="D8">
        <v>49388838</v>
      </c>
      <c r="E8" t="s">
        <v>13</v>
      </c>
      <c r="F8" t="s">
        <v>14</v>
      </c>
      <c r="G8" t="s">
        <v>14</v>
      </c>
      <c r="H8" t="s">
        <v>243</v>
      </c>
      <c r="I8" t="s">
        <v>245</v>
      </c>
      <c r="J8">
        <v>2</v>
      </c>
    </row>
    <row r="9" spans="1:10" x14ac:dyDescent="0.25">
      <c r="A9" t="s">
        <v>235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239</v>
      </c>
      <c r="I9" t="s">
        <v>246</v>
      </c>
      <c r="J9">
        <v>2</v>
      </c>
    </row>
    <row r="10" spans="1:10" x14ac:dyDescent="0.25">
      <c r="A10" t="s">
        <v>235</v>
      </c>
      <c r="B10">
        <v>4</v>
      </c>
      <c r="C10" t="s">
        <v>37</v>
      </c>
      <c r="D10">
        <v>49404412</v>
      </c>
      <c r="E10" t="s">
        <v>4</v>
      </c>
      <c r="F10" t="s">
        <v>5</v>
      </c>
      <c r="G10" t="s">
        <v>7</v>
      </c>
      <c r="H10" t="s">
        <v>236</v>
      </c>
      <c r="I10" t="s">
        <v>247</v>
      </c>
      <c r="J10">
        <v>4</v>
      </c>
    </row>
    <row r="11" spans="1:10" x14ac:dyDescent="0.25">
      <c r="A11" t="s">
        <v>235</v>
      </c>
      <c r="B11">
        <v>4</v>
      </c>
      <c r="C11" t="s">
        <v>37</v>
      </c>
      <c r="D11">
        <v>49404412</v>
      </c>
      <c r="E11" t="s">
        <v>4</v>
      </c>
      <c r="F11" t="s">
        <v>5</v>
      </c>
      <c r="G11" t="s">
        <v>6</v>
      </c>
      <c r="H11" t="s">
        <v>236</v>
      </c>
      <c r="I11" t="s">
        <v>248</v>
      </c>
      <c r="J11">
        <v>1</v>
      </c>
    </row>
    <row r="12" spans="1:10" x14ac:dyDescent="0.25">
      <c r="A12" t="s">
        <v>235</v>
      </c>
      <c r="B12">
        <v>4</v>
      </c>
      <c r="C12" t="s">
        <v>37</v>
      </c>
      <c r="D12">
        <v>11745240</v>
      </c>
      <c r="E12" t="s">
        <v>19</v>
      </c>
      <c r="F12" t="s">
        <v>20</v>
      </c>
      <c r="G12" t="s">
        <v>22</v>
      </c>
      <c r="H12" t="s">
        <v>249</v>
      </c>
      <c r="I12" t="s">
        <v>250</v>
      </c>
      <c r="J12">
        <v>2</v>
      </c>
    </row>
    <row r="13" spans="1:10" x14ac:dyDescent="0.25">
      <c r="A13" t="s">
        <v>235</v>
      </c>
      <c r="B13">
        <v>4</v>
      </c>
      <c r="C13" t="s">
        <v>37</v>
      </c>
      <c r="D13">
        <v>11745240</v>
      </c>
      <c r="E13" t="s">
        <v>19</v>
      </c>
      <c r="F13" t="s">
        <v>20</v>
      </c>
      <c r="G13" t="s">
        <v>21</v>
      </c>
      <c r="H13" t="s">
        <v>249</v>
      </c>
      <c r="I13" t="s">
        <v>251</v>
      </c>
      <c r="J13">
        <v>5</v>
      </c>
    </row>
    <row r="14" spans="1:10" x14ac:dyDescent="0.25">
      <c r="A14" t="s">
        <v>235</v>
      </c>
      <c r="B14">
        <v>5</v>
      </c>
      <c r="C14" t="s">
        <v>38</v>
      </c>
      <c r="D14">
        <v>38279788</v>
      </c>
      <c r="E14" t="s">
        <v>19</v>
      </c>
      <c r="F14" t="s">
        <v>20</v>
      </c>
      <c r="G14" t="s">
        <v>21</v>
      </c>
      <c r="H14" t="s">
        <v>249</v>
      </c>
      <c r="I14" t="s">
        <v>252</v>
      </c>
      <c r="J14">
        <v>2</v>
      </c>
    </row>
    <row r="15" spans="1:10" x14ac:dyDescent="0.25">
      <c r="A15" t="s">
        <v>235</v>
      </c>
      <c r="B15">
        <v>5</v>
      </c>
      <c r="C15" t="s">
        <v>38</v>
      </c>
      <c r="D15">
        <v>38279788</v>
      </c>
      <c r="E15" t="s">
        <v>19</v>
      </c>
      <c r="F15" t="s">
        <v>20</v>
      </c>
      <c r="G15" t="s">
        <v>22</v>
      </c>
      <c r="H15" t="s">
        <v>249</v>
      </c>
      <c r="I15" t="s">
        <v>253</v>
      </c>
      <c r="J15">
        <v>5</v>
      </c>
    </row>
    <row r="16" spans="1:10" x14ac:dyDescent="0.25">
      <c r="A16" t="s">
        <v>235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239</v>
      </c>
      <c r="I16" t="s">
        <v>254</v>
      </c>
      <c r="J16">
        <v>5</v>
      </c>
    </row>
    <row r="17" spans="1:10" x14ac:dyDescent="0.25">
      <c r="A17" t="s">
        <v>235</v>
      </c>
      <c r="B17">
        <v>6</v>
      </c>
      <c r="C17" t="s">
        <v>41</v>
      </c>
      <c r="D17">
        <v>28407308</v>
      </c>
      <c r="E17" t="s">
        <v>4</v>
      </c>
      <c r="F17" t="s">
        <v>5</v>
      </c>
      <c r="G17" t="s">
        <v>6</v>
      </c>
      <c r="H17" t="s">
        <v>236</v>
      </c>
      <c r="I17" t="s">
        <v>255</v>
      </c>
      <c r="J17">
        <v>3</v>
      </c>
    </row>
    <row r="18" spans="1:10" x14ac:dyDescent="0.25">
      <c r="A18" t="s">
        <v>235</v>
      </c>
      <c r="B18">
        <v>6</v>
      </c>
      <c r="C18" t="s">
        <v>41</v>
      </c>
      <c r="D18">
        <v>28407308</v>
      </c>
      <c r="E18" t="s">
        <v>4</v>
      </c>
      <c r="F18" t="s">
        <v>9</v>
      </c>
      <c r="G18" t="s">
        <v>11</v>
      </c>
      <c r="H18" t="s">
        <v>236</v>
      </c>
      <c r="I18" t="s">
        <v>256</v>
      </c>
      <c r="J18">
        <v>3</v>
      </c>
    </row>
    <row r="19" spans="1:10" x14ac:dyDescent="0.25">
      <c r="A19" t="s">
        <v>235</v>
      </c>
      <c r="B19">
        <v>6</v>
      </c>
      <c r="C19" t="s">
        <v>41</v>
      </c>
      <c r="D19">
        <v>43828298.5</v>
      </c>
      <c r="E19" t="s">
        <v>13</v>
      </c>
      <c r="F19" t="s">
        <v>14</v>
      </c>
      <c r="G19" t="s">
        <v>14</v>
      </c>
      <c r="H19" t="s">
        <v>243</v>
      </c>
      <c r="I19" t="s">
        <v>257</v>
      </c>
      <c r="J19">
        <v>3</v>
      </c>
    </row>
    <row r="20" spans="1:10" x14ac:dyDescent="0.25">
      <c r="A20" t="s">
        <v>235</v>
      </c>
      <c r="B20">
        <v>6</v>
      </c>
      <c r="C20" t="s">
        <v>41</v>
      </c>
      <c r="D20">
        <v>43828298.5</v>
      </c>
      <c r="E20" t="s">
        <v>13</v>
      </c>
      <c r="F20" t="s">
        <v>15</v>
      </c>
      <c r="G20" t="s">
        <v>15</v>
      </c>
      <c r="H20" t="s">
        <v>243</v>
      </c>
      <c r="I20" t="s">
        <v>258</v>
      </c>
      <c r="J20">
        <v>1</v>
      </c>
    </row>
    <row r="21" spans="1:10" x14ac:dyDescent="0.25">
      <c r="A21" t="s">
        <v>235</v>
      </c>
      <c r="B21">
        <v>7</v>
      </c>
      <c r="C21" t="s">
        <v>42</v>
      </c>
      <c r="D21">
        <v>27160143</v>
      </c>
      <c r="E21" t="s">
        <v>4</v>
      </c>
      <c r="F21" t="s">
        <v>9</v>
      </c>
      <c r="G21" t="s">
        <v>10</v>
      </c>
      <c r="H21" t="s">
        <v>236</v>
      </c>
      <c r="I21" t="s">
        <v>259</v>
      </c>
      <c r="J21">
        <v>1</v>
      </c>
    </row>
    <row r="22" spans="1:10" x14ac:dyDescent="0.25">
      <c r="A22" t="s">
        <v>235</v>
      </c>
      <c r="B22">
        <v>7</v>
      </c>
      <c r="C22" t="s">
        <v>42</v>
      </c>
      <c r="D22">
        <v>27160143</v>
      </c>
      <c r="E22" t="s">
        <v>4</v>
      </c>
      <c r="F22" t="s">
        <v>9</v>
      </c>
      <c r="G22" t="s">
        <v>12</v>
      </c>
      <c r="H22" t="s">
        <v>236</v>
      </c>
      <c r="I22" t="s">
        <v>260</v>
      </c>
      <c r="J22">
        <v>5</v>
      </c>
    </row>
    <row r="23" spans="1:10" x14ac:dyDescent="0.25">
      <c r="A23" t="s">
        <v>235</v>
      </c>
      <c r="B23">
        <v>7</v>
      </c>
      <c r="C23" t="s">
        <v>42</v>
      </c>
      <c r="D23">
        <v>11726308</v>
      </c>
      <c r="E23" t="s">
        <v>13</v>
      </c>
      <c r="F23" t="s">
        <v>16</v>
      </c>
      <c r="G23" t="s">
        <v>18</v>
      </c>
      <c r="H23" t="s">
        <v>243</v>
      </c>
      <c r="I23" t="s">
        <v>261</v>
      </c>
      <c r="J23">
        <v>3</v>
      </c>
    </row>
    <row r="24" spans="1:10" x14ac:dyDescent="0.25">
      <c r="A24" t="s">
        <v>235</v>
      </c>
      <c r="B24">
        <v>7</v>
      </c>
      <c r="C24" t="s">
        <v>42</v>
      </c>
      <c r="D24">
        <v>11726308</v>
      </c>
      <c r="E24" t="s">
        <v>13</v>
      </c>
      <c r="F24" t="s">
        <v>14</v>
      </c>
      <c r="G24" t="s">
        <v>14</v>
      </c>
      <c r="H24" t="s">
        <v>243</v>
      </c>
      <c r="I24" t="s">
        <v>262</v>
      </c>
      <c r="J24">
        <v>2</v>
      </c>
    </row>
    <row r="25" spans="1:10" x14ac:dyDescent="0.25">
      <c r="A25" t="s">
        <v>235</v>
      </c>
      <c r="B25">
        <v>8</v>
      </c>
      <c r="C25" t="s">
        <v>43</v>
      </c>
      <c r="D25">
        <v>33944746.5</v>
      </c>
      <c r="E25" t="s">
        <v>19</v>
      </c>
      <c r="F25" t="s">
        <v>20</v>
      </c>
      <c r="G25" t="s">
        <v>21</v>
      </c>
      <c r="H25" t="s">
        <v>249</v>
      </c>
      <c r="I25" t="s">
        <v>263</v>
      </c>
      <c r="J25">
        <v>2</v>
      </c>
    </row>
    <row r="26" spans="1:10" x14ac:dyDescent="0.25">
      <c r="A26" t="s">
        <v>235</v>
      </c>
      <c r="B26">
        <v>8</v>
      </c>
      <c r="C26" t="s">
        <v>43</v>
      </c>
      <c r="D26">
        <v>33944746.5</v>
      </c>
      <c r="E26" t="s">
        <v>19</v>
      </c>
      <c r="F26" t="s">
        <v>20</v>
      </c>
      <c r="G26" t="s">
        <v>22</v>
      </c>
      <c r="H26" t="s">
        <v>249</v>
      </c>
      <c r="I26" t="s">
        <v>264</v>
      </c>
      <c r="J26">
        <v>2</v>
      </c>
    </row>
    <row r="27" spans="1:10" x14ac:dyDescent="0.25">
      <c r="A27" t="s">
        <v>235</v>
      </c>
      <c r="B27">
        <v>9</v>
      </c>
      <c r="C27" t="s">
        <v>46</v>
      </c>
      <c r="D27">
        <v>16063255.5</v>
      </c>
      <c r="E27" t="s">
        <v>4</v>
      </c>
      <c r="F27" t="s">
        <v>5</v>
      </c>
      <c r="G27" t="s">
        <v>6</v>
      </c>
      <c r="H27" t="s">
        <v>236</v>
      </c>
      <c r="I27" t="s">
        <v>265</v>
      </c>
      <c r="J27">
        <v>2</v>
      </c>
    </row>
    <row r="28" spans="1:10" x14ac:dyDescent="0.25">
      <c r="A28" t="s">
        <v>235</v>
      </c>
      <c r="B28">
        <v>9</v>
      </c>
      <c r="C28" t="s">
        <v>46</v>
      </c>
      <c r="D28">
        <v>16063255.5</v>
      </c>
      <c r="E28" t="s">
        <v>4</v>
      </c>
      <c r="F28" t="s">
        <v>9</v>
      </c>
      <c r="G28" t="s">
        <v>10</v>
      </c>
      <c r="H28" t="s">
        <v>236</v>
      </c>
      <c r="I28" t="s">
        <v>266</v>
      </c>
      <c r="J28">
        <v>5</v>
      </c>
    </row>
    <row r="29" spans="1:10" x14ac:dyDescent="0.25">
      <c r="A29" t="s">
        <v>235</v>
      </c>
      <c r="B29">
        <v>9</v>
      </c>
      <c r="C29" t="s">
        <v>46</v>
      </c>
      <c r="D29">
        <v>38270331</v>
      </c>
      <c r="E29" t="s">
        <v>13</v>
      </c>
      <c r="F29" t="s">
        <v>16</v>
      </c>
      <c r="G29" t="s">
        <v>18</v>
      </c>
      <c r="H29" t="s">
        <v>243</v>
      </c>
      <c r="I29" t="s">
        <v>267</v>
      </c>
      <c r="J29">
        <v>5</v>
      </c>
    </row>
    <row r="30" spans="1:10" x14ac:dyDescent="0.25">
      <c r="A30" t="s">
        <v>235</v>
      </c>
      <c r="B30">
        <v>9</v>
      </c>
      <c r="C30" t="s">
        <v>46</v>
      </c>
      <c r="D30">
        <v>38270331</v>
      </c>
      <c r="E30" t="s">
        <v>13</v>
      </c>
      <c r="F30" t="s">
        <v>14</v>
      </c>
      <c r="G30" t="s">
        <v>14</v>
      </c>
      <c r="H30" t="s">
        <v>243</v>
      </c>
      <c r="I30" t="s">
        <v>268</v>
      </c>
      <c r="J30">
        <v>2</v>
      </c>
    </row>
    <row r="31" spans="1:10" x14ac:dyDescent="0.25">
      <c r="A31" t="s">
        <v>235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239</v>
      </c>
      <c r="I31" t="s">
        <v>269</v>
      </c>
      <c r="J31">
        <v>3</v>
      </c>
    </row>
    <row r="32" spans="1:10" x14ac:dyDescent="0.25">
      <c r="A32" t="s">
        <v>235</v>
      </c>
      <c r="B32">
        <v>10</v>
      </c>
      <c r="C32" t="s">
        <v>47</v>
      </c>
      <c r="D32">
        <v>10549938</v>
      </c>
      <c r="E32" t="s">
        <v>4</v>
      </c>
      <c r="F32" t="s">
        <v>9</v>
      </c>
      <c r="G32" t="s">
        <v>11</v>
      </c>
      <c r="H32" t="s">
        <v>236</v>
      </c>
      <c r="I32" t="s">
        <v>270</v>
      </c>
      <c r="J32">
        <v>5</v>
      </c>
    </row>
    <row r="33" spans="1:10" x14ac:dyDescent="0.25">
      <c r="A33" t="s">
        <v>235</v>
      </c>
      <c r="B33">
        <v>10</v>
      </c>
      <c r="C33" t="s">
        <v>47</v>
      </c>
      <c r="D33">
        <v>10549938</v>
      </c>
      <c r="E33" t="s">
        <v>4</v>
      </c>
      <c r="F33" t="s">
        <v>9</v>
      </c>
      <c r="G33" t="s">
        <v>12</v>
      </c>
      <c r="H33" t="s">
        <v>236</v>
      </c>
      <c r="I33" t="s">
        <v>271</v>
      </c>
      <c r="J33">
        <v>2</v>
      </c>
    </row>
    <row r="34" spans="1:10" x14ac:dyDescent="0.25">
      <c r="A34" t="s">
        <v>235</v>
      </c>
      <c r="B34">
        <v>10</v>
      </c>
      <c r="C34" t="s">
        <v>47</v>
      </c>
      <c r="D34">
        <v>45076260.5</v>
      </c>
      <c r="E34" t="s">
        <v>19</v>
      </c>
      <c r="F34" t="s">
        <v>20</v>
      </c>
      <c r="G34" t="s">
        <v>21</v>
      </c>
      <c r="H34" t="s">
        <v>249</v>
      </c>
      <c r="I34" t="s">
        <v>272</v>
      </c>
      <c r="J34">
        <v>2</v>
      </c>
    </row>
    <row r="35" spans="1:10" x14ac:dyDescent="0.25">
      <c r="A35" t="s">
        <v>235</v>
      </c>
      <c r="B35">
        <v>10</v>
      </c>
      <c r="C35" t="s">
        <v>47</v>
      </c>
      <c r="D35">
        <v>45076260.5</v>
      </c>
      <c r="E35" t="s">
        <v>19</v>
      </c>
      <c r="F35" t="s">
        <v>20</v>
      </c>
      <c r="G35" t="s">
        <v>22</v>
      </c>
      <c r="H35" t="s">
        <v>249</v>
      </c>
      <c r="I35" t="s">
        <v>273</v>
      </c>
      <c r="J35">
        <v>2</v>
      </c>
    </row>
    <row r="36" spans="1:10" x14ac:dyDescent="0.25">
      <c r="A36" t="s">
        <v>235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239</v>
      </c>
      <c r="I36" t="s">
        <v>274</v>
      </c>
      <c r="J36">
        <v>4</v>
      </c>
    </row>
    <row r="37" spans="1:10" x14ac:dyDescent="0.25">
      <c r="A37" t="s">
        <v>235</v>
      </c>
      <c r="B37">
        <v>11</v>
      </c>
      <c r="C37" t="s">
        <v>48</v>
      </c>
      <c r="D37">
        <v>49377485.5</v>
      </c>
      <c r="E37" t="s">
        <v>19</v>
      </c>
      <c r="F37" t="s">
        <v>20</v>
      </c>
      <c r="G37" t="s">
        <v>21</v>
      </c>
      <c r="H37" t="s">
        <v>249</v>
      </c>
      <c r="I37" t="s">
        <v>275</v>
      </c>
      <c r="J37">
        <v>2</v>
      </c>
    </row>
    <row r="38" spans="1:10" x14ac:dyDescent="0.25">
      <c r="A38" t="s">
        <v>235</v>
      </c>
      <c r="B38">
        <v>11</v>
      </c>
      <c r="C38" t="s">
        <v>48</v>
      </c>
      <c r="D38">
        <v>49377485.5</v>
      </c>
      <c r="E38" t="s">
        <v>19</v>
      </c>
      <c r="F38" t="s">
        <v>20</v>
      </c>
      <c r="G38" t="s">
        <v>22</v>
      </c>
      <c r="H38" t="s">
        <v>249</v>
      </c>
      <c r="I38" t="s">
        <v>276</v>
      </c>
      <c r="J38">
        <v>2</v>
      </c>
    </row>
    <row r="39" spans="1:10" x14ac:dyDescent="0.25">
      <c r="A39" t="s">
        <v>235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239</v>
      </c>
      <c r="I39" t="s">
        <v>277</v>
      </c>
      <c r="J39">
        <v>5</v>
      </c>
    </row>
    <row r="40" spans="1:10" x14ac:dyDescent="0.25">
      <c r="A40" t="s">
        <v>235</v>
      </c>
      <c r="B40">
        <v>12</v>
      </c>
      <c r="C40" t="s">
        <v>51</v>
      </c>
      <c r="D40">
        <v>11739624.5</v>
      </c>
      <c r="E40" t="s">
        <v>4</v>
      </c>
      <c r="F40" t="s">
        <v>5</v>
      </c>
      <c r="G40" t="s">
        <v>8</v>
      </c>
      <c r="H40" t="s">
        <v>236</v>
      </c>
      <c r="I40" t="s">
        <v>278</v>
      </c>
      <c r="J40">
        <v>4</v>
      </c>
    </row>
    <row r="41" spans="1:10" x14ac:dyDescent="0.25">
      <c r="A41" t="s">
        <v>235</v>
      </c>
      <c r="B41">
        <v>12</v>
      </c>
      <c r="C41" t="s">
        <v>51</v>
      </c>
      <c r="D41">
        <v>11739624.5</v>
      </c>
      <c r="E41" t="s">
        <v>4</v>
      </c>
      <c r="F41" t="s">
        <v>9</v>
      </c>
      <c r="G41" t="s">
        <v>10</v>
      </c>
      <c r="H41" t="s">
        <v>236</v>
      </c>
      <c r="I41" t="s">
        <v>279</v>
      </c>
      <c r="J41">
        <v>4</v>
      </c>
    </row>
    <row r="42" spans="1:10" x14ac:dyDescent="0.25">
      <c r="A42" t="s">
        <v>235</v>
      </c>
      <c r="B42">
        <v>12</v>
      </c>
      <c r="C42" t="s">
        <v>51</v>
      </c>
      <c r="D42">
        <v>32725763</v>
      </c>
      <c r="E42" t="s">
        <v>13</v>
      </c>
      <c r="F42" t="s">
        <v>15</v>
      </c>
      <c r="G42" t="s">
        <v>15</v>
      </c>
      <c r="H42" t="s">
        <v>243</v>
      </c>
      <c r="I42" t="s">
        <v>280</v>
      </c>
      <c r="J42">
        <v>5</v>
      </c>
    </row>
    <row r="43" spans="1:10" x14ac:dyDescent="0.25">
      <c r="A43" t="s">
        <v>235</v>
      </c>
      <c r="B43">
        <v>12</v>
      </c>
      <c r="C43" t="s">
        <v>51</v>
      </c>
      <c r="D43">
        <v>32725763</v>
      </c>
      <c r="E43" t="s">
        <v>13</v>
      </c>
      <c r="F43" t="s">
        <v>16</v>
      </c>
      <c r="G43" t="s">
        <v>17</v>
      </c>
      <c r="H43" t="s">
        <v>243</v>
      </c>
      <c r="I43" t="s">
        <v>281</v>
      </c>
      <c r="J43">
        <v>3</v>
      </c>
    </row>
    <row r="44" spans="1:10" x14ac:dyDescent="0.25">
      <c r="A44" t="s">
        <v>235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239</v>
      </c>
      <c r="I44" t="s">
        <v>282</v>
      </c>
      <c r="J44">
        <v>5</v>
      </c>
    </row>
    <row r="45" spans="1:10" x14ac:dyDescent="0.25">
      <c r="A45" t="s">
        <v>235</v>
      </c>
      <c r="B45">
        <v>13</v>
      </c>
      <c r="C45" t="s">
        <v>52</v>
      </c>
      <c r="D45">
        <v>39445537</v>
      </c>
      <c r="E45" t="s">
        <v>13</v>
      </c>
      <c r="F45" t="s">
        <v>15</v>
      </c>
      <c r="G45" t="s">
        <v>15</v>
      </c>
      <c r="H45" t="s">
        <v>243</v>
      </c>
      <c r="I45" t="s">
        <v>283</v>
      </c>
      <c r="J45">
        <v>2</v>
      </c>
    </row>
    <row r="46" spans="1:10" x14ac:dyDescent="0.25">
      <c r="A46" t="s">
        <v>235</v>
      </c>
      <c r="B46">
        <v>13</v>
      </c>
      <c r="C46" t="s">
        <v>52</v>
      </c>
      <c r="D46">
        <v>39445537</v>
      </c>
      <c r="E46" t="s">
        <v>13</v>
      </c>
      <c r="F46" t="s">
        <v>16</v>
      </c>
      <c r="G46" t="s">
        <v>18</v>
      </c>
      <c r="H46" t="s">
        <v>243</v>
      </c>
      <c r="I46" t="s">
        <v>284</v>
      </c>
      <c r="J46">
        <v>4</v>
      </c>
    </row>
    <row r="47" spans="1:10" x14ac:dyDescent="0.25">
      <c r="A47" t="s">
        <v>235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239</v>
      </c>
      <c r="I47" t="s">
        <v>285</v>
      </c>
      <c r="J47">
        <v>3</v>
      </c>
    </row>
    <row r="48" spans="1:10" x14ac:dyDescent="0.25">
      <c r="A48" t="s">
        <v>235</v>
      </c>
      <c r="B48">
        <v>14</v>
      </c>
      <c r="C48" t="s">
        <v>53</v>
      </c>
      <c r="D48">
        <v>22843871</v>
      </c>
      <c r="E48" t="s">
        <v>4</v>
      </c>
      <c r="F48" t="s">
        <v>9</v>
      </c>
      <c r="G48" t="s">
        <v>11</v>
      </c>
      <c r="H48" t="s">
        <v>236</v>
      </c>
      <c r="I48" t="s">
        <v>286</v>
      </c>
      <c r="J48">
        <v>4</v>
      </c>
    </row>
    <row r="49" spans="1:10" x14ac:dyDescent="0.25">
      <c r="A49" t="s">
        <v>235</v>
      </c>
      <c r="B49">
        <v>14</v>
      </c>
      <c r="C49" t="s">
        <v>53</v>
      </c>
      <c r="D49">
        <v>22843871</v>
      </c>
      <c r="E49" t="s">
        <v>4</v>
      </c>
      <c r="F49" t="s">
        <v>9</v>
      </c>
      <c r="G49" t="s">
        <v>10</v>
      </c>
      <c r="H49" t="s">
        <v>236</v>
      </c>
      <c r="I49" t="s">
        <v>287</v>
      </c>
      <c r="J49">
        <v>4</v>
      </c>
    </row>
    <row r="50" spans="1:10" x14ac:dyDescent="0.25">
      <c r="A50" t="s">
        <v>235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239</v>
      </c>
      <c r="I50" t="s">
        <v>288</v>
      </c>
      <c r="J50">
        <v>2</v>
      </c>
    </row>
    <row r="51" spans="1:10" x14ac:dyDescent="0.25">
      <c r="A51" t="s">
        <v>235</v>
      </c>
      <c r="B51">
        <v>15</v>
      </c>
      <c r="C51" t="s">
        <v>54</v>
      </c>
      <c r="D51">
        <v>6190778</v>
      </c>
      <c r="E51" t="s">
        <v>19</v>
      </c>
      <c r="F51" t="s">
        <v>20</v>
      </c>
      <c r="G51" t="s">
        <v>22</v>
      </c>
      <c r="H51" t="s">
        <v>249</v>
      </c>
      <c r="I51" t="s">
        <v>289</v>
      </c>
      <c r="J51">
        <v>2</v>
      </c>
    </row>
    <row r="52" spans="1:10" x14ac:dyDescent="0.25">
      <c r="A52" t="s">
        <v>235</v>
      </c>
      <c r="B52">
        <v>15</v>
      </c>
      <c r="C52" t="s">
        <v>54</v>
      </c>
      <c r="D52">
        <v>6190778</v>
      </c>
      <c r="E52" t="s">
        <v>19</v>
      </c>
      <c r="F52" t="s">
        <v>20</v>
      </c>
      <c r="G52" t="s">
        <v>21</v>
      </c>
      <c r="H52" t="s">
        <v>249</v>
      </c>
      <c r="I52" t="s">
        <v>290</v>
      </c>
      <c r="J52">
        <v>3</v>
      </c>
    </row>
    <row r="53" spans="1:10" x14ac:dyDescent="0.25">
      <c r="A53" t="s">
        <v>235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239</v>
      </c>
      <c r="I53" t="s">
        <v>291</v>
      </c>
      <c r="J53">
        <v>2</v>
      </c>
    </row>
    <row r="54" spans="1:10" x14ac:dyDescent="0.25">
      <c r="A54" t="s">
        <v>235</v>
      </c>
      <c r="B54">
        <v>16</v>
      </c>
      <c r="C54" t="s">
        <v>55</v>
      </c>
      <c r="D54">
        <v>6187858.5</v>
      </c>
      <c r="E54" t="s">
        <v>4</v>
      </c>
      <c r="F54" t="s">
        <v>9</v>
      </c>
      <c r="G54" t="s">
        <v>12</v>
      </c>
      <c r="H54" t="s">
        <v>236</v>
      </c>
      <c r="I54" t="s">
        <v>292</v>
      </c>
      <c r="J54">
        <v>2</v>
      </c>
    </row>
    <row r="55" spans="1:10" x14ac:dyDescent="0.25">
      <c r="A55" t="s">
        <v>235</v>
      </c>
      <c r="B55">
        <v>16</v>
      </c>
      <c r="C55" t="s">
        <v>55</v>
      </c>
      <c r="D55">
        <v>6187858.5</v>
      </c>
      <c r="E55" t="s">
        <v>4</v>
      </c>
      <c r="F55" t="s">
        <v>5</v>
      </c>
      <c r="G55" t="s">
        <v>8</v>
      </c>
      <c r="H55" t="s">
        <v>236</v>
      </c>
      <c r="I55" t="s">
        <v>293</v>
      </c>
      <c r="J55">
        <v>5</v>
      </c>
    </row>
    <row r="56" spans="1:10" x14ac:dyDescent="0.25">
      <c r="A56" t="s">
        <v>235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239</v>
      </c>
      <c r="I56" t="s">
        <v>294</v>
      </c>
      <c r="J56">
        <v>3</v>
      </c>
    </row>
    <row r="57" spans="1:10" x14ac:dyDescent="0.25">
      <c r="A57" t="s">
        <v>235</v>
      </c>
      <c r="B57">
        <v>17</v>
      </c>
      <c r="C57" t="s">
        <v>56</v>
      </c>
      <c r="D57">
        <v>17279131.5</v>
      </c>
      <c r="E57" t="s">
        <v>19</v>
      </c>
      <c r="F57" t="s">
        <v>20</v>
      </c>
      <c r="G57" t="s">
        <v>22</v>
      </c>
      <c r="H57" t="s">
        <v>249</v>
      </c>
      <c r="I57" t="s">
        <v>295</v>
      </c>
      <c r="J57">
        <v>3</v>
      </c>
    </row>
    <row r="58" spans="1:10" x14ac:dyDescent="0.25">
      <c r="A58" t="s">
        <v>235</v>
      </c>
      <c r="B58">
        <v>17</v>
      </c>
      <c r="C58" t="s">
        <v>56</v>
      </c>
      <c r="D58">
        <v>17279131.5</v>
      </c>
      <c r="E58" t="s">
        <v>19</v>
      </c>
      <c r="F58" t="s">
        <v>20</v>
      </c>
      <c r="G58" t="s">
        <v>21</v>
      </c>
      <c r="H58" t="s">
        <v>249</v>
      </c>
      <c r="I58" t="s">
        <v>296</v>
      </c>
      <c r="J58">
        <v>2</v>
      </c>
    </row>
    <row r="59" spans="1:10" x14ac:dyDescent="0.25">
      <c r="A59" t="s">
        <v>235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239</v>
      </c>
      <c r="I59" t="s">
        <v>297</v>
      </c>
      <c r="J59">
        <v>4</v>
      </c>
    </row>
    <row r="60" spans="1:10" x14ac:dyDescent="0.25">
      <c r="A60" t="s">
        <v>235</v>
      </c>
      <c r="B60">
        <v>18</v>
      </c>
      <c r="C60" t="s">
        <v>57</v>
      </c>
      <c r="D60">
        <v>38277955.5</v>
      </c>
      <c r="E60" t="s">
        <v>4</v>
      </c>
      <c r="F60" t="s">
        <v>5</v>
      </c>
      <c r="G60" t="s">
        <v>8</v>
      </c>
      <c r="H60" t="s">
        <v>236</v>
      </c>
      <c r="I60" t="s">
        <v>298</v>
      </c>
      <c r="J60">
        <v>5</v>
      </c>
    </row>
    <row r="61" spans="1:10" x14ac:dyDescent="0.25">
      <c r="A61" t="s">
        <v>235</v>
      </c>
      <c r="B61">
        <v>18</v>
      </c>
      <c r="C61" t="s">
        <v>57</v>
      </c>
      <c r="D61">
        <v>38277955.5</v>
      </c>
      <c r="E61" t="s">
        <v>4</v>
      </c>
      <c r="F61" t="s">
        <v>5</v>
      </c>
      <c r="G61" t="s">
        <v>7</v>
      </c>
      <c r="H61" t="s">
        <v>236</v>
      </c>
      <c r="I61" t="s">
        <v>299</v>
      </c>
      <c r="J61">
        <v>1</v>
      </c>
    </row>
    <row r="62" spans="1:10" x14ac:dyDescent="0.25">
      <c r="A62" t="s">
        <v>235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239</v>
      </c>
      <c r="I62" t="s">
        <v>300</v>
      </c>
      <c r="J62">
        <v>1</v>
      </c>
    </row>
    <row r="63" spans="1:10" x14ac:dyDescent="0.25">
      <c r="A63" t="s">
        <v>235</v>
      </c>
      <c r="B63">
        <v>19</v>
      </c>
      <c r="C63" t="s">
        <v>58</v>
      </c>
      <c r="D63">
        <v>6179930.5</v>
      </c>
      <c r="E63" t="s">
        <v>13</v>
      </c>
      <c r="F63" t="s">
        <v>15</v>
      </c>
      <c r="G63" t="s">
        <v>15</v>
      </c>
      <c r="H63" t="s">
        <v>243</v>
      </c>
      <c r="I63" t="s">
        <v>301</v>
      </c>
      <c r="J63">
        <v>2</v>
      </c>
    </row>
    <row r="64" spans="1:10" x14ac:dyDescent="0.25">
      <c r="A64" t="s">
        <v>235</v>
      </c>
      <c r="B64">
        <v>19</v>
      </c>
      <c r="C64" t="s">
        <v>58</v>
      </c>
      <c r="D64">
        <v>6179930.5</v>
      </c>
      <c r="E64" t="s">
        <v>13</v>
      </c>
      <c r="F64" t="s">
        <v>14</v>
      </c>
      <c r="G64" t="s">
        <v>14</v>
      </c>
      <c r="H64" t="s">
        <v>243</v>
      </c>
      <c r="I64" t="s">
        <v>302</v>
      </c>
      <c r="J64">
        <v>2</v>
      </c>
    </row>
    <row r="65" spans="1:10" x14ac:dyDescent="0.25">
      <c r="A65" t="s">
        <v>235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239</v>
      </c>
      <c r="I65" t="s">
        <v>303</v>
      </c>
      <c r="J65">
        <v>2</v>
      </c>
    </row>
    <row r="66" spans="1:10" x14ac:dyDescent="0.25">
      <c r="A66" t="s">
        <v>235</v>
      </c>
      <c r="B66">
        <v>20</v>
      </c>
      <c r="C66" t="s">
        <v>61</v>
      </c>
      <c r="D66">
        <v>32723389.5</v>
      </c>
      <c r="E66" t="s">
        <v>19</v>
      </c>
      <c r="F66" t="s">
        <v>20</v>
      </c>
      <c r="G66" t="s">
        <v>22</v>
      </c>
      <c r="H66" t="s">
        <v>249</v>
      </c>
      <c r="I66" t="s">
        <v>304</v>
      </c>
      <c r="J66">
        <v>5</v>
      </c>
    </row>
    <row r="67" spans="1:10" x14ac:dyDescent="0.25">
      <c r="A67" t="s">
        <v>235</v>
      </c>
      <c r="B67">
        <v>20</v>
      </c>
      <c r="C67" t="s">
        <v>61</v>
      </c>
      <c r="D67">
        <v>32723389.5</v>
      </c>
      <c r="E67" t="s">
        <v>19</v>
      </c>
      <c r="F67" t="s">
        <v>20</v>
      </c>
      <c r="G67" t="s">
        <v>21</v>
      </c>
      <c r="H67" t="s">
        <v>249</v>
      </c>
      <c r="I67" t="s">
        <v>305</v>
      </c>
      <c r="J67">
        <v>4</v>
      </c>
    </row>
    <row r="68" spans="1:10" x14ac:dyDescent="0.25">
      <c r="A68" t="s">
        <v>235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239</v>
      </c>
      <c r="I68" t="s">
        <v>306</v>
      </c>
      <c r="J68">
        <v>2</v>
      </c>
    </row>
    <row r="69" spans="1:10" x14ac:dyDescent="0.25">
      <c r="A69" t="s">
        <v>235</v>
      </c>
      <c r="B69">
        <v>21</v>
      </c>
      <c r="C69" t="s">
        <v>62</v>
      </c>
      <c r="D69">
        <v>28408291.5</v>
      </c>
      <c r="E69" t="s">
        <v>4</v>
      </c>
      <c r="F69" t="s">
        <v>5</v>
      </c>
      <c r="G69" t="s">
        <v>6</v>
      </c>
      <c r="H69" t="s">
        <v>236</v>
      </c>
      <c r="I69" t="s">
        <v>307</v>
      </c>
      <c r="J69">
        <v>4</v>
      </c>
    </row>
    <row r="70" spans="1:10" x14ac:dyDescent="0.25">
      <c r="A70" t="s">
        <v>235</v>
      </c>
      <c r="B70">
        <v>21</v>
      </c>
      <c r="C70" t="s">
        <v>62</v>
      </c>
      <c r="D70">
        <v>28408291.5</v>
      </c>
      <c r="E70" t="s">
        <v>4</v>
      </c>
      <c r="F70" t="s">
        <v>5</v>
      </c>
      <c r="G70" t="s">
        <v>7</v>
      </c>
      <c r="H70" t="s">
        <v>236</v>
      </c>
      <c r="I70" t="s">
        <v>308</v>
      </c>
      <c r="J70">
        <v>2</v>
      </c>
    </row>
    <row r="71" spans="1:10" x14ac:dyDescent="0.25">
      <c r="A71" t="s">
        <v>235</v>
      </c>
      <c r="B71">
        <v>21</v>
      </c>
      <c r="C71" t="s">
        <v>62</v>
      </c>
      <c r="D71">
        <v>39456630</v>
      </c>
      <c r="E71" t="s">
        <v>19</v>
      </c>
      <c r="F71" t="s">
        <v>20</v>
      </c>
      <c r="G71" t="s">
        <v>22</v>
      </c>
      <c r="H71" t="s">
        <v>249</v>
      </c>
      <c r="I71" t="s">
        <v>309</v>
      </c>
      <c r="J71">
        <v>2</v>
      </c>
    </row>
    <row r="72" spans="1:10" x14ac:dyDescent="0.25">
      <c r="A72" t="s">
        <v>235</v>
      </c>
      <c r="B72">
        <v>21</v>
      </c>
      <c r="C72" t="s">
        <v>62</v>
      </c>
      <c r="D72">
        <v>39456630</v>
      </c>
      <c r="E72" t="s">
        <v>19</v>
      </c>
      <c r="F72" t="s">
        <v>20</v>
      </c>
      <c r="G72" t="s">
        <v>21</v>
      </c>
      <c r="H72" t="s">
        <v>249</v>
      </c>
      <c r="I72" t="s">
        <v>310</v>
      </c>
      <c r="J72">
        <v>2</v>
      </c>
    </row>
    <row r="73" spans="1:10" x14ac:dyDescent="0.25">
      <c r="A73" t="s">
        <v>235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239</v>
      </c>
      <c r="I73" t="s">
        <v>311</v>
      </c>
      <c r="J73">
        <v>4</v>
      </c>
    </row>
    <row r="74" spans="1:10" x14ac:dyDescent="0.25">
      <c r="A74" t="s">
        <v>235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239</v>
      </c>
      <c r="I74" t="s">
        <v>312</v>
      </c>
      <c r="J74">
        <v>5</v>
      </c>
    </row>
    <row r="75" spans="1:10" x14ac:dyDescent="0.25">
      <c r="A75" t="s">
        <v>235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239</v>
      </c>
      <c r="I75" t="s">
        <v>313</v>
      </c>
      <c r="J75">
        <v>5</v>
      </c>
    </row>
    <row r="76" spans="1:10" x14ac:dyDescent="0.25">
      <c r="A76" t="s">
        <v>235</v>
      </c>
      <c r="B76">
        <v>24</v>
      </c>
      <c r="C76" t="s">
        <v>65</v>
      </c>
      <c r="D76">
        <v>38267186</v>
      </c>
      <c r="E76" t="s">
        <v>4</v>
      </c>
      <c r="F76" t="s">
        <v>9</v>
      </c>
      <c r="G76" t="s">
        <v>10</v>
      </c>
      <c r="H76" t="s">
        <v>236</v>
      </c>
      <c r="I76" t="s">
        <v>314</v>
      </c>
      <c r="J76">
        <v>3</v>
      </c>
    </row>
    <row r="77" spans="1:10" x14ac:dyDescent="0.25">
      <c r="A77" t="s">
        <v>235</v>
      </c>
      <c r="B77">
        <v>24</v>
      </c>
      <c r="C77" t="s">
        <v>65</v>
      </c>
      <c r="D77">
        <v>38267186</v>
      </c>
      <c r="E77" t="s">
        <v>4</v>
      </c>
      <c r="F77" t="s">
        <v>5</v>
      </c>
      <c r="G77" t="s">
        <v>6</v>
      </c>
      <c r="H77" t="s">
        <v>236</v>
      </c>
      <c r="I77" t="s">
        <v>315</v>
      </c>
      <c r="J77">
        <v>1</v>
      </c>
    </row>
    <row r="78" spans="1:10" x14ac:dyDescent="0.25">
      <c r="A78" t="s">
        <v>235</v>
      </c>
      <c r="B78">
        <v>24</v>
      </c>
      <c r="C78" t="s">
        <v>65</v>
      </c>
      <c r="D78">
        <v>43840636.5</v>
      </c>
      <c r="E78" t="s">
        <v>13</v>
      </c>
      <c r="F78" t="s">
        <v>14</v>
      </c>
      <c r="G78" t="s">
        <v>14</v>
      </c>
      <c r="H78" t="s">
        <v>243</v>
      </c>
      <c r="I78" t="s">
        <v>316</v>
      </c>
      <c r="J78">
        <v>1</v>
      </c>
    </row>
    <row r="79" spans="1:10" x14ac:dyDescent="0.25">
      <c r="A79" t="s">
        <v>235</v>
      </c>
      <c r="B79">
        <v>24</v>
      </c>
      <c r="C79" t="s">
        <v>65</v>
      </c>
      <c r="D79">
        <v>43840636.5</v>
      </c>
      <c r="E79" t="s">
        <v>13</v>
      </c>
      <c r="F79" t="s">
        <v>16</v>
      </c>
      <c r="G79" t="s">
        <v>18</v>
      </c>
      <c r="H79" t="s">
        <v>243</v>
      </c>
      <c r="I79" t="s">
        <v>317</v>
      </c>
      <c r="J79">
        <v>5</v>
      </c>
    </row>
    <row r="80" spans="1:10" x14ac:dyDescent="0.25">
      <c r="A80" t="s">
        <v>235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239</v>
      </c>
      <c r="I80" t="s">
        <v>318</v>
      </c>
      <c r="J80">
        <v>1</v>
      </c>
    </row>
    <row r="81" spans="1:10" x14ac:dyDescent="0.25">
      <c r="A81" t="s">
        <v>235</v>
      </c>
      <c r="B81">
        <v>25</v>
      </c>
      <c r="C81" t="s">
        <v>68</v>
      </c>
      <c r="D81">
        <v>22843003</v>
      </c>
      <c r="E81" t="s">
        <v>4</v>
      </c>
      <c r="F81" t="s">
        <v>5</v>
      </c>
      <c r="G81" t="s">
        <v>8</v>
      </c>
      <c r="H81" t="s">
        <v>236</v>
      </c>
      <c r="I81" t="s">
        <v>319</v>
      </c>
      <c r="J81">
        <v>2</v>
      </c>
    </row>
    <row r="82" spans="1:10" x14ac:dyDescent="0.25">
      <c r="A82" t="s">
        <v>235</v>
      </c>
      <c r="B82">
        <v>25</v>
      </c>
      <c r="C82" t="s">
        <v>68</v>
      </c>
      <c r="D82">
        <v>22843003</v>
      </c>
      <c r="E82" t="s">
        <v>4</v>
      </c>
      <c r="F82" t="s">
        <v>9</v>
      </c>
      <c r="G82" t="s">
        <v>10</v>
      </c>
      <c r="H82" t="s">
        <v>236</v>
      </c>
      <c r="I82" t="s">
        <v>320</v>
      </c>
      <c r="J82">
        <v>3</v>
      </c>
    </row>
    <row r="83" spans="1:10" x14ac:dyDescent="0.25">
      <c r="A83" t="s">
        <v>235</v>
      </c>
      <c r="B83">
        <v>25</v>
      </c>
      <c r="C83" t="s">
        <v>68</v>
      </c>
      <c r="D83">
        <v>11741906.5</v>
      </c>
      <c r="E83" t="s">
        <v>19</v>
      </c>
      <c r="F83" t="s">
        <v>20</v>
      </c>
      <c r="G83" t="s">
        <v>21</v>
      </c>
      <c r="H83" t="s">
        <v>249</v>
      </c>
      <c r="I83" t="s">
        <v>321</v>
      </c>
      <c r="J83">
        <v>1</v>
      </c>
    </row>
    <row r="84" spans="1:10" x14ac:dyDescent="0.25">
      <c r="A84" t="s">
        <v>235</v>
      </c>
      <c r="B84">
        <v>25</v>
      </c>
      <c r="C84" t="s">
        <v>68</v>
      </c>
      <c r="D84">
        <v>11741906.5</v>
      </c>
      <c r="E84" t="s">
        <v>19</v>
      </c>
      <c r="F84" t="s">
        <v>20</v>
      </c>
      <c r="G84" t="s">
        <v>22</v>
      </c>
      <c r="H84" t="s">
        <v>249</v>
      </c>
      <c r="I84" t="s">
        <v>322</v>
      </c>
      <c r="J84">
        <v>5</v>
      </c>
    </row>
    <row r="85" spans="1:10" x14ac:dyDescent="0.25">
      <c r="A85" t="s">
        <v>235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239</v>
      </c>
      <c r="I85" t="s">
        <v>323</v>
      </c>
      <c r="J85">
        <v>4</v>
      </c>
    </row>
    <row r="86" spans="1:10" x14ac:dyDescent="0.25">
      <c r="A86" t="s">
        <v>235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239</v>
      </c>
      <c r="I86" t="s">
        <v>324</v>
      </c>
      <c r="J86">
        <v>3</v>
      </c>
    </row>
    <row r="87" spans="1:10" x14ac:dyDescent="0.25">
      <c r="A87" t="s">
        <v>235</v>
      </c>
      <c r="B87">
        <v>27</v>
      </c>
      <c r="C87" t="s">
        <v>70</v>
      </c>
      <c r="D87">
        <v>28401086</v>
      </c>
      <c r="E87" t="s">
        <v>13</v>
      </c>
      <c r="F87" t="s">
        <v>15</v>
      </c>
      <c r="G87" t="s">
        <v>15</v>
      </c>
      <c r="H87" t="s">
        <v>243</v>
      </c>
      <c r="I87" t="s">
        <v>325</v>
      </c>
      <c r="J87">
        <v>4</v>
      </c>
    </row>
    <row r="88" spans="1:10" x14ac:dyDescent="0.25">
      <c r="A88" t="s">
        <v>235</v>
      </c>
      <c r="B88">
        <v>27</v>
      </c>
      <c r="C88" t="s">
        <v>70</v>
      </c>
      <c r="D88">
        <v>28401086</v>
      </c>
      <c r="E88" t="s">
        <v>13</v>
      </c>
      <c r="F88" t="s">
        <v>14</v>
      </c>
      <c r="G88" t="s">
        <v>14</v>
      </c>
      <c r="H88" t="s">
        <v>243</v>
      </c>
      <c r="I88" t="s">
        <v>326</v>
      </c>
      <c r="J88">
        <v>3</v>
      </c>
    </row>
    <row r="89" spans="1:10" x14ac:dyDescent="0.25">
      <c r="A89" t="s">
        <v>235</v>
      </c>
      <c r="B89">
        <v>27</v>
      </c>
      <c r="C89" t="s">
        <v>70</v>
      </c>
      <c r="D89">
        <v>33941397</v>
      </c>
      <c r="E89" t="s">
        <v>19</v>
      </c>
      <c r="F89" t="s">
        <v>20</v>
      </c>
      <c r="G89" t="s">
        <v>21</v>
      </c>
      <c r="H89" t="s">
        <v>249</v>
      </c>
      <c r="I89" t="s">
        <v>327</v>
      </c>
      <c r="J89">
        <v>2</v>
      </c>
    </row>
    <row r="90" spans="1:10" x14ac:dyDescent="0.25">
      <c r="A90" t="s">
        <v>235</v>
      </c>
      <c r="B90">
        <v>27</v>
      </c>
      <c r="C90" t="s">
        <v>70</v>
      </c>
      <c r="D90">
        <v>33941397</v>
      </c>
      <c r="E90" t="s">
        <v>19</v>
      </c>
      <c r="F90" t="s">
        <v>20</v>
      </c>
      <c r="G90" t="s">
        <v>22</v>
      </c>
      <c r="H90" t="s">
        <v>249</v>
      </c>
      <c r="I90" t="s">
        <v>328</v>
      </c>
      <c r="J90">
        <v>5</v>
      </c>
    </row>
    <row r="91" spans="1:10" x14ac:dyDescent="0.25">
      <c r="A91" t="s">
        <v>235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239</v>
      </c>
      <c r="I91" t="s">
        <v>329</v>
      </c>
      <c r="J91">
        <v>2</v>
      </c>
    </row>
    <row r="92" spans="1:10" x14ac:dyDescent="0.25">
      <c r="A92" t="s">
        <v>235</v>
      </c>
      <c r="B92">
        <v>36</v>
      </c>
      <c r="C92" t="s">
        <v>79</v>
      </c>
      <c r="D92">
        <v>5480766</v>
      </c>
      <c r="E92" t="s">
        <v>4</v>
      </c>
      <c r="F92" t="s">
        <v>9</v>
      </c>
      <c r="G92" t="s">
        <v>12</v>
      </c>
      <c r="H92" t="s">
        <v>236</v>
      </c>
      <c r="I92" t="s">
        <v>330</v>
      </c>
      <c r="J92">
        <v>3</v>
      </c>
    </row>
    <row r="93" spans="1:10" x14ac:dyDescent="0.25">
      <c r="A93" t="s">
        <v>235</v>
      </c>
      <c r="B93">
        <v>36</v>
      </c>
      <c r="C93" t="s">
        <v>79</v>
      </c>
      <c r="D93">
        <v>5480766</v>
      </c>
      <c r="E93" t="s">
        <v>4</v>
      </c>
      <c r="F93" t="s">
        <v>5</v>
      </c>
      <c r="G93" t="s">
        <v>6</v>
      </c>
      <c r="H93" t="s">
        <v>236</v>
      </c>
      <c r="I93" t="s">
        <v>331</v>
      </c>
      <c r="J93">
        <v>4</v>
      </c>
    </row>
    <row r="94" spans="1:10" x14ac:dyDescent="0.25">
      <c r="A94" t="s">
        <v>235</v>
      </c>
      <c r="B94">
        <v>36</v>
      </c>
      <c r="C94" t="s">
        <v>79</v>
      </c>
      <c r="D94">
        <v>5499377</v>
      </c>
      <c r="E94" t="s">
        <v>13</v>
      </c>
      <c r="F94" t="s">
        <v>16</v>
      </c>
      <c r="G94" t="s">
        <v>18</v>
      </c>
      <c r="H94" t="s">
        <v>243</v>
      </c>
      <c r="I94" t="s">
        <v>332</v>
      </c>
      <c r="J94">
        <v>5</v>
      </c>
    </row>
    <row r="95" spans="1:10" x14ac:dyDescent="0.25">
      <c r="A95" t="s">
        <v>235</v>
      </c>
      <c r="B95">
        <v>36</v>
      </c>
      <c r="C95" t="s">
        <v>79</v>
      </c>
      <c r="D95">
        <v>5499377</v>
      </c>
      <c r="E95" t="s">
        <v>13</v>
      </c>
      <c r="F95" t="s">
        <v>16</v>
      </c>
      <c r="G95" t="s">
        <v>17</v>
      </c>
      <c r="H95" t="s">
        <v>243</v>
      </c>
      <c r="I95" t="s">
        <v>333</v>
      </c>
      <c r="J95">
        <v>1</v>
      </c>
    </row>
    <row r="96" spans="1:10" x14ac:dyDescent="0.25">
      <c r="A96" t="s">
        <v>235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239</v>
      </c>
      <c r="I96" t="s">
        <v>334</v>
      </c>
      <c r="J96">
        <v>5</v>
      </c>
    </row>
    <row r="97" spans="1:10" x14ac:dyDescent="0.25">
      <c r="A97" t="s">
        <v>235</v>
      </c>
      <c r="B97">
        <v>37</v>
      </c>
      <c r="C97" t="s">
        <v>62</v>
      </c>
      <c r="D97">
        <v>43825877</v>
      </c>
      <c r="E97" t="s">
        <v>19</v>
      </c>
      <c r="F97" t="s">
        <v>20</v>
      </c>
      <c r="G97" t="s">
        <v>22</v>
      </c>
      <c r="H97" t="s">
        <v>249</v>
      </c>
      <c r="I97" t="s">
        <v>335</v>
      </c>
      <c r="J97">
        <v>2</v>
      </c>
    </row>
    <row r="98" spans="1:10" x14ac:dyDescent="0.25">
      <c r="A98" t="s">
        <v>235</v>
      </c>
      <c r="B98">
        <v>37</v>
      </c>
      <c r="C98" t="s">
        <v>62</v>
      </c>
      <c r="D98">
        <v>43825877</v>
      </c>
      <c r="E98" t="s">
        <v>19</v>
      </c>
      <c r="F98" t="s">
        <v>20</v>
      </c>
      <c r="G98" t="s">
        <v>21</v>
      </c>
      <c r="H98" t="s">
        <v>249</v>
      </c>
      <c r="I98" t="s">
        <v>336</v>
      </c>
      <c r="J98">
        <v>2</v>
      </c>
    </row>
    <row r="99" spans="1:10" x14ac:dyDescent="0.25">
      <c r="A99" t="s">
        <v>235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239</v>
      </c>
      <c r="I99" t="s">
        <v>337</v>
      </c>
      <c r="J99">
        <v>3</v>
      </c>
    </row>
    <row r="100" spans="1:10" x14ac:dyDescent="0.25">
      <c r="A100" t="s">
        <v>235</v>
      </c>
      <c r="B100">
        <v>38</v>
      </c>
      <c r="C100" t="s">
        <v>73</v>
      </c>
      <c r="D100">
        <v>11725927</v>
      </c>
      <c r="E100" t="s">
        <v>13</v>
      </c>
      <c r="F100" t="s">
        <v>14</v>
      </c>
      <c r="G100" t="s">
        <v>14</v>
      </c>
      <c r="H100" t="s">
        <v>243</v>
      </c>
      <c r="I100" t="s">
        <v>338</v>
      </c>
      <c r="J100">
        <v>2</v>
      </c>
    </row>
    <row r="101" spans="1:10" x14ac:dyDescent="0.25">
      <c r="A101" t="s">
        <v>235</v>
      </c>
      <c r="B101">
        <v>38</v>
      </c>
      <c r="C101" t="s">
        <v>73</v>
      </c>
      <c r="D101">
        <v>11725927</v>
      </c>
      <c r="E101" t="s">
        <v>13</v>
      </c>
      <c r="F101" t="s">
        <v>16</v>
      </c>
      <c r="G101" t="s">
        <v>17</v>
      </c>
      <c r="H101" t="s">
        <v>243</v>
      </c>
      <c r="I101" t="s">
        <v>339</v>
      </c>
      <c r="J101">
        <v>3</v>
      </c>
    </row>
    <row r="102" spans="1:10" x14ac:dyDescent="0.25">
      <c r="A102" t="s">
        <v>235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239</v>
      </c>
      <c r="I102" t="s">
        <v>340</v>
      </c>
      <c r="J102">
        <v>4</v>
      </c>
    </row>
    <row r="103" spans="1:10" x14ac:dyDescent="0.25">
      <c r="A103" t="s">
        <v>235</v>
      </c>
      <c r="B103">
        <v>39</v>
      </c>
      <c r="C103" t="s">
        <v>80</v>
      </c>
      <c r="D103">
        <v>49386791</v>
      </c>
      <c r="E103" t="s">
        <v>13</v>
      </c>
      <c r="F103" t="s">
        <v>16</v>
      </c>
      <c r="G103" t="s">
        <v>17</v>
      </c>
      <c r="H103" t="s">
        <v>243</v>
      </c>
      <c r="I103" t="s">
        <v>341</v>
      </c>
      <c r="J103">
        <v>3</v>
      </c>
    </row>
    <row r="104" spans="1:10" x14ac:dyDescent="0.25">
      <c r="A104" t="s">
        <v>235</v>
      </c>
      <c r="B104">
        <v>39</v>
      </c>
      <c r="C104" t="s">
        <v>80</v>
      </c>
      <c r="D104">
        <v>49386791</v>
      </c>
      <c r="E104" t="s">
        <v>13</v>
      </c>
      <c r="F104" t="s">
        <v>16</v>
      </c>
      <c r="G104" t="s">
        <v>18</v>
      </c>
      <c r="H104" t="s">
        <v>243</v>
      </c>
      <c r="I104" t="s">
        <v>342</v>
      </c>
      <c r="J104">
        <v>3</v>
      </c>
    </row>
    <row r="105" spans="1:10" x14ac:dyDescent="0.25">
      <c r="A105" t="s">
        <v>235</v>
      </c>
      <c r="B105">
        <v>39</v>
      </c>
      <c r="C105" t="s">
        <v>80</v>
      </c>
      <c r="D105">
        <v>11747672</v>
      </c>
      <c r="E105" t="s">
        <v>19</v>
      </c>
      <c r="F105" t="s">
        <v>20</v>
      </c>
      <c r="G105" t="s">
        <v>21</v>
      </c>
      <c r="H105" t="s">
        <v>249</v>
      </c>
      <c r="I105" t="s">
        <v>343</v>
      </c>
      <c r="J105">
        <v>1</v>
      </c>
    </row>
    <row r="106" spans="1:10" x14ac:dyDescent="0.25">
      <c r="A106" t="s">
        <v>235</v>
      </c>
      <c r="B106">
        <v>39</v>
      </c>
      <c r="C106" t="s">
        <v>80</v>
      </c>
      <c r="D106">
        <v>11747672</v>
      </c>
      <c r="E106" t="s">
        <v>19</v>
      </c>
      <c r="F106" t="s">
        <v>20</v>
      </c>
      <c r="G106" t="s">
        <v>22</v>
      </c>
      <c r="H106" t="s">
        <v>249</v>
      </c>
      <c r="I106" t="s">
        <v>344</v>
      </c>
      <c r="J106">
        <v>4</v>
      </c>
    </row>
    <row r="107" spans="1:10" x14ac:dyDescent="0.25">
      <c r="A107" t="s">
        <v>235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239</v>
      </c>
      <c r="I107" t="s">
        <v>345</v>
      </c>
      <c r="J107">
        <v>5</v>
      </c>
    </row>
    <row r="108" spans="1:10" x14ac:dyDescent="0.25">
      <c r="A108" t="s">
        <v>235</v>
      </c>
      <c r="B108">
        <v>40</v>
      </c>
      <c r="C108" t="s">
        <v>70</v>
      </c>
      <c r="D108">
        <v>6172307.5</v>
      </c>
      <c r="E108" t="s">
        <v>4</v>
      </c>
      <c r="F108" t="s">
        <v>9</v>
      </c>
      <c r="G108" t="s">
        <v>12</v>
      </c>
      <c r="H108" t="s">
        <v>236</v>
      </c>
      <c r="I108" t="s">
        <v>346</v>
      </c>
      <c r="J108">
        <v>1</v>
      </c>
    </row>
    <row r="109" spans="1:10" x14ac:dyDescent="0.25">
      <c r="A109" t="s">
        <v>235</v>
      </c>
      <c r="B109">
        <v>40</v>
      </c>
      <c r="C109" t="s">
        <v>70</v>
      </c>
      <c r="D109">
        <v>6172307.5</v>
      </c>
      <c r="E109" t="s">
        <v>4</v>
      </c>
      <c r="F109" t="s">
        <v>5</v>
      </c>
      <c r="G109" t="s">
        <v>8</v>
      </c>
      <c r="H109" t="s">
        <v>236</v>
      </c>
      <c r="I109" t="s">
        <v>347</v>
      </c>
      <c r="J109">
        <v>5</v>
      </c>
    </row>
    <row r="110" spans="1:10" x14ac:dyDescent="0.25">
      <c r="A110" t="s">
        <v>235</v>
      </c>
      <c r="B110">
        <v>41</v>
      </c>
      <c r="C110" t="s">
        <v>81</v>
      </c>
      <c r="D110">
        <v>17273118</v>
      </c>
      <c r="E110" t="s">
        <v>4</v>
      </c>
      <c r="F110" t="s">
        <v>9</v>
      </c>
      <c r="G110" t="s">
        <v>12</v>
      </c>
      <c r="H110" t="s">
        <v>236</v>
      </c>
      <c r="I110" t="s">
        <v>348</v>
      </c>
      <c r="J110">
        <v>3</v>
      </c>
    </row>
    <row r="111" spans="1:10" x14ac:dyDescent="0.25">
      <c r="A111" t="s">
        <v>235</v>
      </c>
      <c r="B111">
        <v>41</v>
      </c>
      <c r="C111" t="s">
        <v>81</v>
      </c>
      <c r="D111">
        <v>17273118</v>
      </c>
      <c r="E111" t="s">
        <v>4</v>
      </c>
      <c r="F111" t="s">
        <v>5</v>
      </c>
      <c r="G111" t="s">
        <v>7</v>
      </c>
      <c r="H111" t="s">
        <v>236</v>
      </c>
      <c r="I111" t="s">
        <v>349</v>
      </c>
      <c r="J111">
        <v>1</v>
      </c>
    </row>
    <row r="112" spans="1:10" x14ac:dyDescent="0.25">
      <c r="A112" t="s">
        <v>235</v>
      </c>
      <c r="B112">
        <v>41</v>
      </c>
      <c r="C112" t="s">
        <v>81</v>
      </c>
      <c r="D112">
        <v>32713900</v>
      </c>
      <c r="E112" t="s">
        <v>19</v>
      </c>
      <c r="F112" t="s">
        <v>20</v>
      </c>
      <c r="G112" t="s">
        <v>22</v>
      </c>
      <c r="H112" t="s">
        <v>249</v>
      </c>
      <c r="I112" t="s">
        <v>350</v>
      </c>
      <c r="J112">
        <v>4</v>
      </c>
    </row>
    <row r="113" spans="1:10" x14ac:dyDescent="0.25">
      <c r="A113" t="s">
        <v>235</v>
      </c>
      <c r="B113">
        <v>41</v>
      </c>
      <c r="C113" t="s">
        <v>81</v>
      </c>
      <c r="D113">
        <v>32713900</v>
      </c>
      <c r="E113" t="s">
        <v>19</v>
      </c>
      <c r="F113" t="s">
        <v>20</v>
      </c>
      <c r="G113" t="s">
        <v>21</v>
      </c>
      <c r="H113" t="s">
        <v>249</v>
      </c>
      <c r="I113" t="s">
        <v>351</v>
      </c>
      <c r="J113">
        <v>3</v>
      </c>
    </row>
    <row r="114" spans="1:10" x14ac:dyDescent="0.25">
      <c r="A114" t="s">
        <v>235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239</v>
      </c>
      <c r="I114" t="s">
        <v>352</v>
      </c>
      <c r="J114">
        <v>2</v>
      </c>
    </row>
    <row r="115" spans="1:10" x14ac:dyDescent="0.25">
      <c r="A115" t="s">
        <v>235</v>
      </c>
      <c r="B115">
        <v>42</v>
      </c>
      <c r="C115" t="s">
        <v>82</v>
      </c>
      <c r="D115">
        <v>38275266.5</v>
      </c>
      <c r="E115" t="s">
        <v>4</v>
      </c>
      <c r="F115" t="s">
        <v>5</v>
      </c>
      <c r="G115" t="s">
        <v>6</v>
      </c>
      <c r="H115" t="s">
        <v>236</v>
      </c>
      <c r="I115" t="s">
        <v>353</v>
      </c>
      <c r="J115">
        <v>1</v>
      </c>
    </row>
    <row r="116" spans="1:10" x14ac:dyDescent="0.25">
      <c r="A116" t="s">
        <v>235</v>
      </c>
      <c r="B116">
        <v>42</v>
      </c>
      <c r="C116" t="s">
        <v>82</v>
      </c>
      <c r="D116">
        <v>38275266.5</v>
      </c>
      <c r="E116" t="s">
        <v>4</v>
      </c>
      <c r="F116" t="s">
        <v>5</v>
      </c>
      <c r="G116" t="s">
        <v>7</v>
      </c>
      <c r="H116" t="s">
        <v>236</v>
      </c>
      <c r="I116" t="s">
        <v>354</v>
      </c>
      <c r="J116">
        <v>4</v>
      </c>
    </row>
    <row r="117" spans="1:10" x14ac:dyDescent="0.25">
      <c r="A117" t="s">
        <v>235</v>
      </c>
      <c r="B117">
        <v>42</v>
      </c>
      <c r="C117" t="s">
        <v>82</v>
      </c>
      <c r="D117">
        <v>49394213.5</v>
      </c>
      <c r="E117" t="s">
        <v>13</v>
      </c>
      <c r="F117" t="s">
        <v>15</v>
      </c>
      <c r="G117" t="s">
        <v>15</v>
      </c>
      <c r="H117" t="s">
        <v>243</v>
      </c>
      <c r="I117" t="s">
        <v>355</v>
      </c>
      <c r="J117">
        <v>1</v>
      </c>
    </row>
    <row r="118" spans="1:10" x14ac:dyDescent="0.25">
      <c r="A118" t="s">
        <v>235</v>
      </c>
      <c r="B118">
        <v>42</v>
      </c>
      <c r="C118" t="s">
        <v>82</v>
      </c>
      <c r="D118">
        <v>49394213.5</v>
      </c>
      <c r="E118" t="s">
        <v>13</v>
      </c>
      <c r="F118" t="s">
        <v>16</v>
      </c>
      <c r="G118" t="s">
        <v>17</v>
      </c>
      <c r="H118" t="s">
        <v>243</v>
      </c>
      <c r="I118" t="s">
        <v>356</v>
      </c>
      <c r="J118">
        <v>4</v>
      </c>
    </row>
    <row r="119" spans="1:10" x14ac:dyDescent="0.25">
      <c r="A119" t="s">
        <v>235</v>
      </c>
      <c r="B119">
        <v>43</v>
      </c>
      <c r="C119" t="s">
        <v>83</v>
      </c>
      <c r="D119">
        <v>22839390.5</v>
      </c>
      <c r="E119" t="s">
        <v>4</v>
      </c>
      <c r="F119" t="s">
        <v>5</v>
      </c>
      <c r="G119" t="s">
        <v>6</v>
      </c>
      <c r="H119" t="s">
        <v>236</v>
      </c>
      <c r="I119" t="s">
        <v>357</v>
      </c>
      <c r="J119">
        <v>1</v>
      </c>
    </row>
    <row r="120" spans="1:10" x14ac:dyDescent="0.25">
      <c r="A120" t="s">
        <v>235</v>
      </c>
      <c r="B120">
        <v>43</v>
      </c>
      <c r="C120" t="s">
        <v>83</v>
      </c>
      <c r="D120">
        <v>22839390.5</v>
      </c>
      <c r="E120" t="s">
        <v>4</v>
      </c>
      <c r="F120" t="s">
        <v>5</v>
      </c>
      <c r="G120" t="s">
        <v>7</v>
      </c>
      <c r="H120" t="s">
        <v>236</v>
      </c>
      <c r="I120" t="s">
        <v>358</v>
      </c>
      <c r="J120">
        <v>5</v>
      </c>
    </row>
    <row r="121" spans="1:10" x14ac:dyDescent="0.25">
      <c r="A121" t="s">
        <v>235</v>
      </c>
      <c r="B121">
        <v>43</v>
      </c>
      <c r="C121" t="s">
        <v>83</v>
      </c>
      <c r="D121">
        <v>22841854.5</v>
      </c>
      <c r="E121" t="s">
        <v>13</v>
      </c>
      <c r="F121" t="s">
        <v>15</v>
      </c>
      <c r="G121" t="s">
        <v>15</v>
      </c>
      <c r="H121" t="s">
        <v>243</v>
      </c>
      <c r="I121" t="s">
        <v>359</v>
      </c>
      <c r="J121">
        <v>3</v>
      </c>
    </row>
    <row r="122" spans="1:10" x14ac:dyDescent="0.25">
      <c r="A122" t="s">
        <v>235</v>
      </c>
      <c r="B122">
        <v>43</v>
      </c>
      <c r="C122" t="s">
        <v>83</v>
      </c>
      <c r="D122">
        <v>22841854.5</v>
      </c>
      <c r="E122" t="s">
        <v>13</v>
      </c>
      <c r="F122" t="s">
        <v>16</v>
      </c>
      <c r="G122" t="s">
        <v>18</v>
      </c>
      <c r="H122" t="s">
        <v>243</v>
      </c>
      <c r="I122" t="s">
        <v>360</v>
      </c>
      <c r="J122">
        <v>3</v>
      </c>
    </row>
    <row r="123" spans="1:10" x14ac:dyDescent="0.25">
      <c r="A123" t="s">
        <v>235</v>
      </c>
      <c r="B123">
        <v>43</v>
      </c>
      <c r="C123" t="s">
        <v>83</v>
      </c>
      <c r="D123">
        <v>11735615</v>
      </c>
      <c r="E123" t="s">
        <v>19</v>
      </c>
      <c r="F123" t="s">
        <v>20</v>
      </c>
      <c r="G123" t="s">
        <v>22</v>
      </c>
      <c r="H123" t="s">
        <v>249</v>
      </c>
      <c r="I123" t="s">
        <v>361</v>
      </c>
      <c r="J123">
        <v>3</v>
      </c>
    </row>
    <row r="124" spans="1:10" x14ac:dyDescent="0.25">
      <c r="A124" t="s">
        <v>235</v>
      </c>
      <c r="B124">
        <v>43</v>
      </c>
      <c r="C124" t="s">
        <v>83</v>
      </c>
      <c r="D124">
        <v>11735615</v>
      </c>
      <c r="E124" t="s">
        <v>19</v>
      </c>
      <c r="F124" t="s">
        <v>20</v>
      </c>
      <c r="G124" t="s">
        <v>21</v>
      </c>
      <c r="H124" t="s">
        <v>249</v>
      </c>
      <c r="I124" t="s">
        <v>362</v>
      </c>
      <c r="J124">
        <v>5</v>
      </c>
    </row>
    <row r="125" spans="1:10" x14ac:dyDescent="0.25">
      <c r="A125" t="s">
        <v>235</v>
      </c>
      <c r="B125">
        <v>44</v>
      </c>
      <c r="C125" t="s">
        <v>85</v>
      </c>
      <c r="D125">
        <v>32708004.5</v>
      </c>
      <c r="E125" t="s">
        <v>4</v>
      </c>
      <c r="F125" t="s">
        <v>5</v>
      </c>
      <c r="G125" t="s">
        <v>7</v>
      </c>
      <c r="H125" t="s">
        <v>236</v>
      </c>
      <c r="I125" t="s">
        <v>363</v>
      </c>
      <c r="J125">
        <v>4</v>
      </c>
    </row>
    <row r="126" spans="1:10" x14ac:dyDescent="0.25">
      <c r="A126" t="s">
        <v>235</v>
      </c>
      <c r="B126">
        <v>44</v>
      </c>
      <c r="C126" t="s">
        <v>85</v>
      </c>
      <c r="D126">
        <v>32708004.5</v>
      </c>
      <c r="E126" t="s">
        <v>4</v>
      </c>
      <c r="F126" t="s">
        <v>5</v>
      </c>
      <c r="G126" t="s">
        <v>8</v>
      </c>
      <c r="H126" t="s">
        <v>236</v>
      </c>
      <c r="I126" t="s">
        <v>364</v>
      </c>
      <c r="J126">
        <v>4</v>
      </c>
    </row>
    <row r="127" spans="1:10" x14ac:dyDescent="0.25">
      <c r="A127" t="s">
        <v>235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239</v>
      </c>
      <c r="I127" t="s">
        <v>365</v>
      </c>
      <c r="J127">
        <v>1</v>
      </c>
    </row>
    <row r="128" spans="1:10" x14ac:dyDescent="0.25">
      <c r="A128" t="s">
        <v>235</v>
      </c>
      <c r="B128">
        <v>45</v>
      </c>
      <c r="C128" t="s">
        <v>86</v>
      </c>
      <c r="D128">
        <v>28383696</v>
      </c>
      <c r="E128" t="s">
        <v>4</v>
      </c>
      <c r="F128" t="s">
        <v>5</v>
      </c>
      <c r="G128" t="s">
        <v>7</v>
      </c>
      <c r="H128" t="s">
        <v>236</v>
      </c>
      <c r="I128" t="s">
        <v>366</v>
      </c>
      <c r="J128">
        <v>2</v>
      </c>
    </row>
    <row r="129" spans="1:10" x14ac:dyDescent="0.25">
      <c r="A129" t="s">
        <v>235</v>
      </c>
      <c r="B129">
        <v>45</v>
      </c>
      <c r="C129" t="s">
        <v>86</v>
      </c>
      <c r="D129">
        <v>28383696</v>
      </c>
      <c r="E129" t="s">
        <v>4</v>
      </c>
      <c r="F129" t="s">
        <v>9</v>
      </c>
      <c r="G129" t="s">
        <v>11</v>
      </c>
      <c r="H129" t="s">
        <v>236</v>
      </c>
      <c r="I129" t="s">
        <v>367</v>
      </c>
      <c r="J129">
        <v>3</v>
      </c>
    </row>
    <row r="130" spans="1:10" x14ac:dyDescent="0.25">
      <c r="A130" t="s">
        <v>235</v>
      </c>
      <c r="B130">
        <v>45</v>
      </c>
      <c r="C130" t="s">
        <v>86</v>
      </c>
      <c r="D130">
        <v>17271245</v>
      </c>
      <c r="E130" t="s">
        <v>13</v>
      </c>
      <c r="F130" t="s">
        <v>15</v>
      </c>
      <c r="G130" t="s">
        <v>15</v>
      </c>
      <c r="H130" t="s">
        <v>243</v>
      </c>
      <c r="I130" t="s">
        <v>368</v>
      </c>
      <c r="J130">
        <v>5</v>
      </c>
    </row>
    <row r="131" spans="1:10" x14ac:dyDescent="0.25">
      <c r="A131" t="s">
        <v>235</v>
      </c>
      <c r="B131">
        <v>45</v>
      </c>
      <c r="C131" t="s">
        <v>86</v>
      </c>
      <c r="D131">
        <v>17271245</v>
      </c>
      <c r="E131" t="s">
        <v>13</v>
      </c>
      <c r="F131" t="s">
        <v>14</v>
      </c>
      <c r="G131" t="s">
        <v>14</v>
      </c>
      <c r="H131" t="s">
        <v>243</v>
      </c>
      <c r="I131" t="s">
        <v>369</v>
      </c>
      <c r="J131">
        <v>4</v>
      </c>
    </row>
    <row r="132" spans="1:10" x14ac:dyDescent="0.25">
      <c r="A132" t="s">
        <v>235</v>
      </c>
      <c r="B132">
        <v>46</v>
      </c>
      <c r="C132" t="s">
        <v>87</v>
      </c>
      <c r="D132">
        <v>27153559.5</v>
      </c>
      <c r="E132" t="s">
        <v>19</v>
      </c>
      <c r="F132" t="s">
        <v>20</v>
      </c>
      <c r="G132" t="s">
        <v>22</v>
      </c>
      <c r="H132" t="s">
        <v>249</v>
      </c>
      <c r="I132" t="s">
        <v>370</v>
      </c>
      <c r="J132">
        <v>3</v>
      </c>
    </row>
    <row r="133" spans="1:10" x14ac:dyDescent="0.25">
      <c r="A133" t="s">
        <v>235</v>
      </c>
      <c r="B133">
        <v>46</v>
      </c>
      <c r="C133" t="s">
        <v>87</v>
      </c>
      <c r="D133">
        <v>27153559.5</v>
      </c>
      <c r="E133" t="s">
        <v>19</v>
      </c>
      <c r="F133" t="s">
        <v>20</v>
      </c>
      <c r="G133" t="s">
        <v>21</v>
      </c>
      <c r="H133" t="s">
        <v>249</v>
      </c>
      <c r="I133" t="s">
        <v>371</v>
      </c>
      <c r="J133">
        <v>3</v>
      </c>
    </row>
    <row r="134" spans="1:10" x14ac:dyDescent="0.25">
      <c r="A134" t="s">
        <v>235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239</v>
      </c>
      <c r="I134" t="s">
        <v>372</v>
      </c>
      <c r="J134">
        <v>2</v>
      </c>
    </row>
    <row r="135" spans="1:10" x14ac:dyDescent="0.25">
      <c r="A135" t="s">
        <v>235</v>
      </c>
      <c r="B135">
        <v>47</v>
      </c>
      <c r="C135" t="s">
        <v>89</v>
      </c>
      <c r="D135">
        <v>33946848</v>
      </c>
      <c r="E135" t="s">
        <v>13</v>
      </c>
      <c r="F135" t="s">
        <v>15</v>
      </c>
      <c r="G135" t="s">
        <v>15</v>
      </c>
      <c r="H135" t="s">
        <v>243</v>
      </c>
      <c r="I135" t="s">
        <v>373</v>
      </c>
      <c r="J135">
        <v>2</v>
      </c>
    </row>
    <row r="136" spans="1:10" x14ac:dyDescent="0.25">
      <c r="A136" t="s">
        <v>235</v>
      </c>
      <c r="B136">
        <v>47</v>
      </c>
      <c r="C136" t="s">
        <v>89</v>
      </c>
      <c r="D136">
        <v>33946848</v>
      </c>
      <c r="E136" t="s">
        <v>13</v>
      </c>
      <c r="F136" t="s">
        <v>16</v>
      </c>
      <c r="G136" t="s">
        <v>17</v>
      </c>
      <c r="H136" t="s">
        <v>243</v>
      </c>
      <c r="I136" t="s">
        <v>374</v>
      </c>
      <c r="J136">
        <v>3</v>
      </c>
    </row>
    <row r="137" spans="1:10" x14ac:dyDescent="0.25">
      <c r="A137" t="s">
        <v>235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239</v>
      </c>
      <c r="I137" t="s">
        <v>375</v>
      </c>
      <c r="J137">
        <v>2</v>
      </c>
    </row>
    <row r="138" spans="1:10" x14ac:dyDescent="0.25">
      <c r="A138" t="s">
        <v>235</v>
      </c>
      <c r="B138">
        <v>48</v>
      </c>
      <c r="C138" t="s">
        <v>90</v>
      </c>
      <c r="D138">
        <v>21598596.5</v>
      </c>
      <c r="E138" t="s">
        <v>4</v>
      </c>
      <c r="F138" t="s">
        <v>5</v>
      </c>
      <c r="G138" t="s">
        <v>6</v>
      </c>
      <c r="H138" t="s">
        <v>236</v>
      </c>
      <c r="I138" t="s">
        <v>376</v>
      </c>
      <c r="J138">
        <v>1</v>
      </c>
    </row>
    <row r="139" spans="1:10" x14ac:dyDescent="0.25">
      <c r="A139" t="s">
        <v>235</v>
      </c>
      <c r="B139">
        <v>48</v>
      </c>
      <c r="C139" t="s">
        <v>90</v>
      </c>
      <c r="D139">
        <v>21598596.5</v>
      </c>
      <c r="E139" t="s">
        <v>4</v>
      </c>
      <c r="F139" t="s">
        <v>9</v>
      </c>
      <c r="G139" t="s">
        <v>11</v>
      </c>
      <c r="H139" t="s">
        <v>236</v>
      </c>
      <c r="I139" t="s">
        <v>377</v>
      </c>
      <c r="J139">
        <v>1</v>
      </c>
    </row>
    <row r="140" spans="1:10" x14ac:dyDescent="0.25">
      <c r="A140" t="s">
        <v>235</v>
      </c>
      <c r="B140">
        <v>48</v>
      </c>
      <c r="C140" t="s">
        <v>90</v>
      </c>
      <c r="D140">
        <v>32718827.5</v>
      </c>
      <c r="E140" t="s">
        <v>19</v>
      </c>
      <c r="F140" t="s">
        <v>20</v>
      </c>
      <c r="G140" t="s">
        <v>21</v>
      </c>
      <c r="H140" t="s">
        <v>249</v>
      </c>
      <c r="I140" t="s">
        <v>378</v>
      </c>
      <c r="J140">
        <v>2</v>
      </c>
    </row>
    <row r="141" spans="1:10" x14ac:dyDescent="0.25">
      <c r="A141" t="s">
        <v>235</v>
      </c>
      <c r="B141">
        <v>48</v>
      </c>
      <c r="C141" t="s">
        <v>90</v>
      </c>
      <c r="D141">
        <v>32718827.5</v>
      </c>
      <c r="E141" t="s">
        <v>19</v>
      </c>
      <c r="F141" t="s">
        <v>20</v>
      </c>
      <c r="G141" t="s">
        <v>22</v>
      </c>
      <c r="H141" t="s">
        <v>249</v>
      </c>
      <c r="I141" t="s">
        <v>379</v>
      </c>
      <c r="J141">
        <v>1</v>
      </c>
    </row>
    <row r="142" spans="1:10" x14ac:dyDescent="0.25">
      <c r="A142" t="s">
        <v>235</v>
      </c>
      <c r="B142">
        <v>49</v>
      </c>
      <c r="C142" t="s">
        <v>91</v>
      </c>
      <c r="D142">
        <v>39457291</v>
      </c>
      <c r="E142" t="s">
        <v>19</v>
      </c>
      <c r="F142" t="s">
        <v>20</v>
      </c>
      <c r="G142" t="s">
        <v>21</v>
      </c>
      <c r="H142" t="s">
        <v>249</v>
      </c>
      <c r="I142" t="s">
        <v>380</v>
      </c>
      <c r="J142">
        <v>3</v>
      </c>
    </row>
    <row r="143" spans="1:10" x14ac:dyDescent="0.25">
      <c r="A143" t="s">
        <v>235</v>
      </c>
      <c r="B143">
        <v>49</v>
      </c>
      <c r="C143" t="s">
        <v>91</v>
      </c>
      <c r="D143">
        <v>39457291</v>
      </c>
      <c r="E143" t="s">
        <v>19</v>
      </c>
      <c r="F143" t="s">
        <v>20</v>
      </c>
      <c r="G143" t="s">
        <v>22</v>
      </c>
      <c r="H143" t="s">
        <v>249</v>
      </c>
      <c r="I143" t="s">
        <v>381</v>
      </c>
      <c r="J143">
        <v>5</v>
      </c>
    </row>
    <row r="144" spans="1:10" x14ac:dyDescent="0.25">
      <c r="A144" t="s">
        <v>235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239</v>
      </c>
      <c r="I144" t="s">
        <v>382</v>
      </c>
      <c r="J144">
        <v>2</v>
      </c>
    </row>
    <row r="145" spans="1:10" x14ac:dyDescent="0.25">
      <c r="A145" t="s">
        <v>235</v>
      </c>
      <c r="B145">
        <v>50</v>
      </c>
      <c r="C145" t="s">
        <v>92</v>
      </c>
      <c r="D145">
        <v>16053856</v>
      </c>
      <c r="E145" t="s">
        <v>4</v>
      </c>
      <c r="F145" t="s">
        <v>5</v>
      </c>
      <c r="G145" t="s">
        <v>8</v>
      </c>
      <c r="H145" t="s">
        <v>236</v>
      </c>
      <c r="I145" t="s">
        <v>383</v>
      </c>
      <c r="J145">
        <v>2</v>
      </c>
    </row>
    <row r="146" spans="1:10" x14ac:dyDescent="0.25">
      <c r="A146" t="s">
        <v>235</v>
      </c>
      <c r="B146">
        <v>50</v>
      </c>
      <c r="C146" t="s">
        <v>92</v>
      </c>
      <c r="D146">
        <v>16053856</v>
      </c>
      <c r="E146" t="s">
        <v>4</v>
      </c>
      <c r="F146" t="s">
        <v>9</v>
      </c>
      <c r="G146" t="s">
        <v>10</v>
      </c>
      <c r="H146" t="s">
        <v>236</v>
      </c>
      <c r="I146" t="s">
        <v>384</v>
      </c>
      <c r="J146">
        <v>2</v>
      </c>
    </row>
    <row r="147" spans="1:10" x14ac:dyDescent="0.25">
      <c r="A147" t="s">
        <v>235</v>
      </c>
      <c r="B147">
        <v>50</v>
      </c>
      <c r="C147" t="s">
        <v>92</v>
      </c>
      <c r="D147">
        <v>27149977.5</v>
      </c>
      <c r="E147" t="s">
        <v>13</v>
      </c>
      <c r="F147" t="s">
        <v>14</v>
      </c>
      <c r="G147" t="s">
        <v>14</v>
      </c>
      <c r="H147" t="s">
        <v>243</v>
      </c>
      <c r="I147" t="s">
        <v>385</v>
      </c>
      <c r="J147">
        <v>4</v>
      </c>
    </row>
    <row r="148" spans="1:10" x14ac:dyDescent="0.25">
      <c r="A148" t="s">
        <v>235</v>
      </c>
      <c r="B148">
        <v>50</v>
      </c>
      <c r="C148" t="s">
        <v>92</v>
      </c>
      <c r="D148">
        <v>27149977.5</v>
      </c>
      <c r="E148" t="s">
        <v>13</v>
      </c>
      <c r="F148" t="s">
        <v>16</v>
      </c>
      <c r="G148" t="s">
        <v>17</v>
      </c>
      <c r="H148" t="s">
        <v>243</v>
      </c>
      <c r="I148" t="s">
        <v>386</v>
      </c>
      <c r="J14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7"/>
  <sheetViews>
    <sheetView workbookViewId="0">
      <selection activeCell="B1" sqref="B1:B7"/>
    </sheetView>
  </sheetViews>
  <sheetFormatPr defaultRowHeight="15" x14ac:dyDescent="0.25"/>
  <cols>
    <col min="2" max="2" width="21" customWidth="1"/>
  </cols>
  <sheetData>
    <row r="1" spans="2:2" x14ac:dyDescent="0.25">
      <c r="B1" t="s">
        <v>112</v>
      </c>
    </row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 t="s">
        <v>109</v>
      </c>
    </row>
    <row r="5" spans="2:2" x14ac:dyDescent="0.25">
      <c r="B5" t="s">
        <v>110</v>
      </c>
    </row>
    <row r="6" spans="2:2" x14ac:dyDescent="0.25">
      <c r="B6" t="s">
        <v>111</v>
      </c>
    </row>
    <row r="7" spans="2:2" x14ac:dyDescent="0.25">
      <c r="B7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9"/>
  <sheetViews>
    <sheetView topLeftCell="A3" workbookViewId="0">
      <selection activeCell="A7" sqref="A7"/>
    </sheetView>
  </sheetViews>
  <sheetFormatPr defaultRowHeight="15" x14ac:dyDescent="0.2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2:7" x14ac:dyDescent="0.25">
      <c r="B2" s="13" t="s">
        <v>114</v>
      </c>
      <c r="C2" s="13" t="s">
        <v>115</v>
      </c>
      <c r="D2" s="14" t="s">
        <v>116</v>
      </c>
      <c r="E2" s="14" t="s">
        <v>117</v>
      </c>
      <c r="F2" s="18" t="s">
        <v>118</v>
      </c>
      <c r="G2" s="14" t="s">
        <v>119</v>
      </c>
    </row>
    <row r="3" spans="2:7" x14ac:dyDescent="0.25">
      <c r="B3" s="15" t="s">
        <v>120</v>
      </c>
      <c r="C3" s="16">
        <v>40426848</v>
      </c>
      <c r="D3" s="14">
        <v>2023</v>
      </c>
      <c r="E3" s="14" t="s">
        <v>121</v>
      </c>
      <c r="F3" s="17">
        <f t="shared" ref="F3:F39" ca="1" si="0">(C3*0.2) + RANDBETWEEN(0, 25000)</f>
        <v>8091289.6000000006</v>
      </c>
      <c r="G3" s="16">
        <f t="shared" ref="G3:G39" ca="1" si="1">C3-F3</f>
        <v>32335558.399999999</v>
      </c>
    </row>
    <row r="4" spans="2:7" x14ac:dyDescent="0.25">
      <c r="B4" s="15" t="s">
        <v>122</v>
      </c>
      <c r="C4" s="16">
        <v>53896550.399999999</v>
      </c>
      <c r="D4" s="14">
        <v>2022</v>
      </c>
      <c r="E4" s="14" t="s">
        <v>121</v>
      </c>
      <c r="F4" s="17">
        <f t="shared" ca="1" si="0"/>
        <v>10800202.08</v>
      </c>
      <c r="G4" s="16">
        <f t="shared" ca="1" si="1"/>
        <v>43096348.32</v>
      </c>
    </row>
    <row r="5" spans="2:7" ht="30" customHeight="1" x14ac:dyDescent="0.25">
      <c r="B5" s="15" t="s">
        <v>123</v>
      </c>
      <c r="C5" s="16">
        <v>67366252.799999997</v>
      </c>
      <c r="D5" s="14">
        <v>2019</v>
      </c>
      <c r="E5" s="14" t="s">
        <v>121</v>
      </c>
      <c r="F5" s="17">
        <f t="shared" ca="1" si="0"/>
        <v>13473670.560000001</v>
      </c>
      <c r="G5" s="16">
        <f t="shared" ca="1" si="1"/>
        <v>53892582.239999995</v>
      </c>
    </row>
    <row r="6" spans="2:7" x14ac:dyDescent="0.25">
      <c r="B6" s="15" t="s">
        <v>124</v>
      </c>
      <c r="C6" s="16">
        <v>94305657.600000009</v>
      </c>
      <c r="D6" s="14">
        <v>2023</v>
      </c>
      <c r="E6" s="14" t="s">
        <v>121</v>
      </c>
      <c r="F6" s="17">
        <f t="shared" ca="1" si="0"/>
        <v>18871345.520000003</v>
      </c>
      <c r="G6" s="16">
        <f t="shared" ca="1" si="1"/>
        <v>75434312.080000013</v>
      </c>
    </row>
    <row r="7" spans="2:7" ht="30" customHeight="1" x14ac:dyDescent="0.25">
      <c r="B7" s="15" t="s">
        <v>125</v>
      </c>
      <c r="C7" s="16">
        <v>107760576</v>
      </c>
      <c r="D7" s="14">
        <v>2022</v>
      </c>
      <c r="E7" s="14" t="s">
        <v>121</v>
      </c>
      <c r="F7" s="17">
        <f t="shared" ca="1" si="0"/>
        <v>21556826.200000003</v>
      </c>
      <c r="G7" s="16">
        <f t="shared" ca="1" si="1"/>
        <v>86203749.799999997</v>
      </c>
    </row>
    <row r="8" spans="2:7" x14ac:dyDescent="0.25">
      <c r="B8" s="15" t="s">
        <v>126</v>
      </c>
      <c r="C8" s="16">
        <v>121082438.40000001</v>
      </c>
      <c r="D8" s="14">
        <v>2019</v>
      </c>
      <c r="E8" s="14" t="s">
        <v>121</v>
      </c>
      <c r="F8" s="17">
        <f t="shared" ca="1" si="0"/>
        <v>24231379.680000003</v>
      </c>
      <c r="G8" s="16">
        <f t="shared" ca="1" si="1"/>
        <v>96851058.719999999</v>
      </c>
    </row>
    <row r="9" spans="2:7" x14ac:dyDescent="0.25">
      <c r="B9" s="15" t="s">
        <v>127</v>
      </c>
      <c r="C9" s="16">
        <v>146543443.19999999</v>
      </c>
      <c r="D9" s="14">
        <v>2023</v>
      </c>
      <c r="E9" s="14" t="s">
        <v>121</v>
      </c>
      <c r="F9" s="17">
        <f t="shared" ca="1" si="0"/>
        <v>29326195.640000001</v>
      </c>
      <c r="G9" s="16">
        <f t="shared" ca="1" si="1"/>
        <v>117217247.55999999</v>
      </c>
    </row>
    <row r="10" spans="2:7" x14ac:dyDescent="0.25">
      <c r="B10" s="15" t="s">
        <v>128</v>
      </c>
      <c r="C10" s="16">
        <v>16608345.6</v>
      </c>
      <c r="D10" s="14">
        <v>2022</v>
      </c>
      <c r="E10" s="14" t="s">
        <v>121</v>
      </c>
      <c r="F10" s="17">
        <f t="shared" ca="1" si="0"/>
        <v>3333916.12</v>
      </c>
      <c r="G10" s="16">
        <f t="shared" ca="1" si="1"/>
        <v>13274429.48</v>
      </c>
    </row>
    <row r="11" spans="2:7" x14ac:dyDescent="0.25">
      <c r="B11" s="15" t="s">
        <v>129</v>
      </c>
      <c r="C11" s="16">
        <v>33034848</v>
      </c>
      <c r="D11" s="14">
        <v>2019</v>
      </c>
      <c r="E11" s="14" t="s">
        <v>121</v>
      </c>
      <c r="F11" s="17">
        <f t="shared" ca="1" si="0"/>
        <v>6618565.6000000006</v>
      </c>
      <c r="G11" s="16">
        <f t="shared" ca="1" si="1"/>
        <v>26416282.399999999</v>
      </c>
    </row>
    <row r="12" spans="2:7" ht="30" customHeight="1" x14ac:dyDescent="0.25">
      <c r="B12" s="15" t="s">
        <v>130</v>
      </c>
      <c r="C12" s="16">
        <v>49461350.399999999</v>
      </c>
      <c r="D12" s="14">
        <v>2020</v>
      </c>
      <c r="E12" s="14" t="s">
        <v>121</v>
      </c>
      <c r="F12" s="17">
        <f t="shared" ca="1" si="0"/>
        <v>9908429.0800000001</v>
      </c>
      <c r="G12" s="16">
        <f t="shared" ca="1" si="1"/>
        <v>39552921.32</v>
      </c>
    </row>
    <row r="13" spans="2:7" x14ac:dyDescent="0.25">
      <c r="B13" s="15" t="s">
        <v>131</v>
      </c>
      <c r="C13" s="16">
        <v>65887852.799999997</v>
      </c>
      <c r="D13" s="14">
        <v>2020</v>
      </c>
      <c r="E13" s="14" t="s">
        <v>121</v>
      </c>
      <c r="F13" s="17">
        <f t="shared" ca="1" si="0"/>
        <v>13195874.560000001</v>
      </c>
      <c r="G13" s="16">
        <f t="shared" ca="1" si="1"/>
        <v>52691978.239999995</v>
      </c>
    </row>
    <row r="14" spans="2:7" x14ac:dyDescent="0.25">
      <c r="B14" s="15" t="s">
        <v>132</v>
      </c>
      <c r="C14" s="16">
        <v>82314355.199999988</v>
      </c>
      <c r="D14" s="14">
        <v>2020</v>
      </c>
      <c r="E14" s="14" t="s">
        <v>121</v>
      </c>
      <c r="F14" s="17">
        <f t="shared" ca="1" si="0"/>
        <v>16485463.039999999</v>
      </c>
      <c r="G14" s="16">
        <f t="shared" ca="1" si="1"/>
        <v>65828892.159999989</v>
      </c>
    </row>
    <row r="15" spans="2:7" x14ac:dyDescent="0.25">
      <c r="B15" s="15" t="s">
        <v>133</v>
      </c>
      <c r="C15" s="16">
        <v>98740857.600000009</v>
      </c>
      <c r="D15" s="14">
        <v>2020</v>
      </c>
      <c r="E15" s="14" t="s">
        <v>134</v>
      </c>
      <c r="F15" s="17">
        <f t="shared" ca="1" si="0"/>
        <v>19764175.520000003</v>
      </c>
      <c r="G15" s="16">
        <f t="shared" ca="1" si="1"/>
        <v>78976682.080000013</v>
      </c>
    </row>
    <row r="16" spans="2:7" ht="30" customHeight="1" x14ac:dyDescent="0.25">
      <c r="B16" s="15" t="s">
        <v>135</v>
      </c>
      <c r="C16" s="16">
        <v>115152576</v>
      </c>
      <c r="D16" s="14">
        <v>2020</v>
      </c>
      <c r="E16" s="14" t="s">
        <v>121</v>
      </c>
      <c r="F16" s="17">
        <f t="shared" ca="1" si="0"/>
        <v>23050915.200000003</v>
      </c>
      <c r="G16" s="16">
        <f t="shared" ca="1" si="1"/>
        <v>92101660.799999997</v>
      </c>
    </row>
    <row r="17" spans="2:7" x14ac:dyDescent="0.25">
      <c r="B17" s="15" t="s">
        <v>136</v>
      </c>
      <c r="C17" s="16">
        <v>131431238.40000001</v>
      </c>
      <c r="D17" s="14">
        <v>2020</v>
      </c>
      <c r="E17" s="14" t="s">
        <v>121</v>
      </c>
      <c r="F17" s="17">
        <f t="shared" ca="1" si="0"/>
        <v>26305965.680000003</v>
      </c>
      <c r="G17" s="16">
        <f t="shared" ca="1" si="1"/>
        <v>105125272.72</v>
      </c>
    </row>
    <row r="18" spans="2:7" ht="30" customHeight="1" x14ac:dyDescent="0.25">
      <c r="B18" s="15" t="s">
        <v>137</v>
      </c>
      <c r="C18" s="16">
        <v>146379340.80000001</v>
      </c>
      <c r="D18" s="14">
        <v>2017</v>
      </c>
      <c r="E18" s="14" t="s">
        <v>134</v>
      </c>
      <c r="F18" s="17">
        <f t="shared" ca="1" si="0"/>
        <v>29283097.160000004</v>
      </c>
      <c r="G18" s="16">
        <f t="shared" ca="1" si="1"/>
        <v>117096243.64000002</v>
      </c>
    </row>
    <row r="19" spans="2:7" x14ac:dyDescent="0.25">
      <c r="B19" s="15" t="s">
        <v>138</v>
      </c>
      <c r="C19" s="16">
        <v>14965843.199999999</v>
      </c>
      <c r="D19" s="14">
        <v>2017</v>
      </c>
      <c r="E19" s="14" t="s">
        <v>121</v>
      </c>
      <c r="F19" s="17">
        <f t="shared" ca="1" si="0"/>
        <v>2999948.64</v>
      </c>
      <c r="G19" s="16">
        <f t="shared" ca="1" si="1"/>
        <v>11965894.559999999</v>
      </c>
    </row>
    <row r="20" spans="2:7" x14ac:dyDescent="0.25">
      <c r="B20" s="15" t="s">
        <v>139</v>
      </c>
      <c r="C20" s="16">
        <v>31392345.600000001</v>
      </c>
      <c r="D20" s="14">
        <v>2017</v>
      </c>
      <c r="E20" s="14" t="s">
        <v>134</v>
      </c>
      <c r="F20" s="17">
        <f t="shared" ca="1" si="0"/>
        <v>6301267.120000001</v>
      </c>
      <c r="G20" s="16">
        <f t="shared" ca="1" si="1"/>
        <v>25091078.48</v>
      </c>
    </row>
    <row r="21" spans="2:7" x14ac:dyDescent="0.25">
      <c r="B21" s="15" t="s">
        <v>140</v>
      </c>
      <c r="C21" s="16">
        <v>47818848</v>
      </c>
      <c r="D21" s="14">
        <v>2017</v>
      </c>
      <c r="E21" s="14" t="s">
        <v>121</v>
      </c>
      <c r="F21" s="17">
        <f t="shared" ca="1" si="0"/>
        <v>9587445.5999999996</v>
      </c>
      <c r="G21" s="16">
        <f t="shared" ca="1" si="1"/>
        <v>38231402.399999999</v>
      </c>
    </row>
    <row r="22" spans="2:7" ht="30" customHeight="1" x14ac:dyDescent="0.25">
      <c r="B22" s="15" t="s">
        <v>141</v>
      </c>
      <c r="C22" s="16">
        <v>64245350.399999999</v>
      </c>
      <c r="D22" s="14">
        <v>2017</v>
      </c>
      <c r="E22" s="14" t="s">
        <v>121</v>
      </c>
      <c r="F22" s="17">
        <f t="shared" ca="1" si="0"/>
        <v>12861100.08</v>
      </c>
      <c r="G22" s="16">
        <f t="shared" ca="1" si="1"/>
        <v>51384250.32</v>
      </c>
    </row>
    <row r="23" spans="2:7" x14ac:dyDescent="0.25">
      <c r="B23" s="15" t="s">
        <v>142</v>
      </c>
      <c r="C23" s="16">
        <v>80671852.799999997</v>
      </c>
      <c r="D23" s="14">
        <v>2017</v>
      </c>
      <c r="E23" s="14" t="s">
        <v>121</v>
      </c>
      <c r="F23" s="17">
        <f t="shared" ca="1" si="0"/>
        <v>16153367.560000001</v>
      </c>
      <c r="G23" s="16">
        <f t="shared" ca="1" si="1"/>
        <v>64518485.239999995</v>
      </c>
    </row>
    <row r="24" spans="2:7" ht="30" customHeight="1" x14ac:dyDescent="0.25">
      <c r="B24" s="15" t="s">
        <v>143</v>
      </c>
      <c r="C24" s="16">
        <v>97098355.199999988</v>
      </c>
      <c r="D24" s="14">
        <v>2017</v>
      </c>
      <c r="E24" s="14" t="s">
        <v>121</v>
      </c>
      <c r="F24" s="17">
        <f t="shared" ca="1" si="0"/>
        <v>19439407.039999999</v>
      </c>
      <c r="G24" s="16">
        <f t="shared" ca="1" si="1"/>
        <v>77658948.159999996</v>
      </c>
    </row>
    <row r="25" spans="2:7" x14ac:dyDescent="0.25">
      <c r="B25" s="15" t="s">
        <v>144</v>
      </c>
      <c r="C25" s="16">
        <v>113524857.59999999</v>
      </c>
      <c r="D25" s="14">
        <v>2015</v>
      </c>
      <c r="E25" s="14" t="s">
        <v>121</v>
      </c>
      <c r="F25" s="17">
        <f t="shared" ca="1" si="0"/>
        <v>22721303.52</v>
      </c>
      <c r="G25" s="16">
        <f t="shared" ca="1" si="1"/>
        <v>90803554.079999998</v>
      </c>
    </row>
    <row r="26" spans="2:7" x14ac:dyDescent="0.25">
      <c r="B26" s="15" t="s">
        <v>145</v>
      </c>
      <c r="C26" s="16">
        <v>129936576</v>
      </c>
      <c r="D26" s="14">
        <v>2015</v>
      </c>
      <c r="E26" s="14" t="s">
        <v>134</v>
      </c>
      <c r="F26" s="17">
        <f t="shared" ca="1" si="0"/>
        <v>25995372.200000003</v>
      </c>
      <c r="G26" s="16">
        <f t="shared" ca="1" si="1"/>
        <v>103941203.8</v>
      </c>
    </row>
    <row r="27" spans="2:7" ht="30" customHeight="1" x14ac:dyDescent="0.25">
      <c r="B27" s="15" t="s">
        <v>146</v>
      </c>
      <c r="C27" s="16">
        <v>146215238.40000001</v>
      </c>
      <c r="D27" s="14">
        <v>2015</v>
      </c>
      <c r="E27" s="14" t="s">
        <v>134</v>
      </c>
      <c r="F27" s="17">
        <f t="shared" ca="1" si="0"/>
        <v>29267727.680000003</v>
      </c>
      <c r="G27" s="16">
        <f t="shared" ca="1" si="1"/>
        <v>116947510.72</v>
      </c>
    </row>
    <row r="28" spans="2:7" x14ac:dyDescent="0.25">
      <c r="B28" s="15" t="s">
        <v>147</v>
      </c>
      <c r="C28" s="16">
        <v>28107340.800000001</v>
      </c>
      <c r="D28" s="14">
        <v>2015</v>
      </c>
      <c r="E28" s="14" t="s">
        <v>134</v>
      </c>
      <c r="F28" s="17">
        <f t="shared" ca="1" si="0"/>
        <v>5640771.1600000001</v>
      </c>
      <c r="G28" s="16">
        <f t="shared" ca="1" si="1"/>
        <v>22466569.640000001</v>
      </c>
    </row>
    <row r="29" spans="2:7" x14ac:dyDescent="0.25">
      <c r="B29" s="15" t="s">
        <v>148</v>
      </c>
      <c r="C29" s="16">
        <v>44533843.200000003</v>
      </c>
      <c r="D29" s="14">
        <v>2015</v>
      </c>
      <c r="E29" s="14" t="s">
        <v>134</v>
      </c>
      <c r="F29" s="17">
        <f t="shared" ca="1" si="0"/>
        <v>8929237.6400000006</v>
      </c>
      <c r="G29" s="16">
        <f t="shared" ca="1" si="1"/>
        <v>35604605.560000002</v>
      </c>
    </row>
    <row r="30" spans="2:7" ht="30" customHeight="1" x14ac:dyDescent="0.25">
      <c r="B30" s="15" t="s">
        <v>149</v>
      </c>
      <c r="C30" s="16">
        <v>60960345.599999987</v>
      </c>
      <c r="D30" s="14">
        <v>2015</v>
      </c>
      <c r="E30" s="14" t="s">
        <v>121</v>
      </c>
      <c r="F30" s="17">
        <f t="shared" ca="1" si="0"/>
        <v>12214156.119999997</v>
      </c>
      <c r="G30" s="16">
        <f t="shared" ca="1" si="1"/>
        <v>48746189.479999989</v>
      </c>
    </row>
    <row r="31" spans="2:7" x14ac:dyDescent="0.25">
      <c r="B31" s="15" t="s">
        <v>150</v>
      </c>
      <c r="C31" s="16">
        <v>77386848</v>
      </c>
      <c r="D31" s="14">
        <v>2015</v>
      </c>
      <c r="E31" s="14" t="s">
        <v>121</v>
      </c>
      <c r="F31" s="17">
        <f t="shared" ca="1" si="0"/>
        <v>15495218.600000001</v>
      </c>
      <c r="G31" s="16">
        <f t="shared" ca="1" si="1"/>
        <v>61891629.399999999</v>
      </c>
    </row>
    <row r="32" spans="2:7" x14ac:dyDescent="0.25">
      <c r="B32" s="15" t="s">
        <v>151</v>
      </c>
      <c r="C32" s="16">
        <v>93813350.399999991</v>
      </c>
      <c r="D32" s="14">
        <v>2015</v>
      </c>
      <c r="E32" s="14" t="s">
        <v>121</v>
      </c>
      <c r="F32" s="17">
        <f t="shared" ca="1" si="0"/>
        <v>18777297.079999998</v>
      </c>
      <c r="G32" s="16">
        <f t="shared" ca="1" si="1"/>
        <v>75036053.319999993</v>
      </c>
    </row>
    <row r="33" spans="2:7" ht="30" customHeight="1" x14ac:dyDescent="0.25">
      <c r="B33" s="15" t="s">
        <v>152</v>
      </c>
      <c r="C33" s="16">
        <v>110239852.8</v>
      </c>
      <c r="D33" s="14">
        <v>2015</v>
      </c>
      <c r="E33" s="14" t="s">
        <v>121</v>
      </c>
      <c r="F33" s="17">
        <f t="shared" ca="1" si="0"/>
        <v>22071151.560000002</v>
      </c>
      <c r="G33" s="16">
        <f t="shared" ca="1" si="1"/>
        <v>88168701.239999995</v>
      </c>
    </row>
    <row r="34" spans="2:7" x14ac:dyDescent="0.25">
      <c r="B34" s="15" t="s">
        <v>153</v>
      </c>
      <c r="C34" s="16">
        <v>126666355.2</v>
      </c>
      <c r="D34" s="14">
        <v>2015</v>
      </c>
      <c r="E34" s="14" t="s">
        <v>121</v>
      </c>
      <c r="F34" s="17">
        <f t="shared" ca="1" si="0"/>
        <v>25355582.040000003</v>
      </c>
      <c r="G34" s="16">
        <f t="shared" ca="1" si="1"/>
        <v>101310773.16</v>
      </c>
    </row>
    <row r="35" spans="2:7" x14ac:dyDescent="0.25">
      <c r="B35" s="15" t="s">
        <v>154</v>
      </c>
      <c r="C35" s="16">
        <v>143092857.59999999</v>
      </c>
      <c r="D35" s="14">
        <v>2015</v>
      </c>
      <c r="E35" s="14" t="s">
        <v>134</v>
      </c>
      <c r="F35" s="17">
        <f t="shared" ca="1" si="0"/>
        <v>28621970.52</v>
      </c>
      <c r="G35" s="16">
        <f t="shared" ca="1" si="1"/>
        <v>114470887.08</v>
      </c>
    </row>
    <row r="36" spans="2:7" ht="30" customHeight="1" x14ac:dyDescent="0.25">
      <c r="B36" s="15" t="s">
        <v>155</v>
      </c>
      <c r="C36" s="16">
        <v>26448576</v>
      </c>
      <c r="D36" s="14">
        <v>2015</v>
      </c>
      <c r="E36" s="14" t="s">
        <v>134</v>
      </c>
      <c r="F36" s="17">
        <f t="shared" ca="1" si="0"/>
        <v>5302860.2</v>
      </c>
      <c r="G36" s="16">
        <f t="shared" ca="1" si="1"/>
        <v>21145715.800000001</v>
      </c>
    </row>
    <row r="37" spans="2:7" x14ac:dyDescent="0.25">
      <c r="B37" s="15" t="s">
        <v>156</v>
      </c>
      <c r="C37" s="16">
        <v>42727238.399999999</v>
      </c>
      <c r="D37" s="14">
        <v>2015</v>
      </c>
      <c r="E37" s="14" t="s">
        <v>134</v>
      </c>
      <c r="F37" s="17">
        <f t="shared" ca="1" si="0"/>
        <v>8549517.6799999997</v>
      </c>
      <c r="G37" s="16">
        <f t="shared" ca="1" si="1"/>
        <v>34177720.719999999</v>
      </c>
    </row>
    <row r="38" spans="2:7" x14ac:dyDescent="0.25">
      <c r="B38" s="15" t="s">
        <v>157</v>
      </c>
      <c r="C38" s="16">
        <v>57675340.799999997</v>
      </c>
      <c r="D38" s="14">
        <v>2015</v>
      </c>
      <c r="E38" s="14" t="s">
        <v>134</v>
      </c>
      <c r="F38" s="17">
        <f t="shared" ca="1" si="0"/>
        <v>11554805.16</v>
      </c>
      <c r="G38" s="16">
        <f t="shared" ca="1" si="1"/>
        <v>46120535.640000001</v>
      </c>
    </row>
    <row r="39" spans="2:7" x14ac:dyDescent="0.25">
      <c r="B39" s="15" t="s">
        <v>158</v>
      </c>
      <c r="C39" s="16">
        <v>74101843.200000003</v>
      </c>
      <c r="D39" s="14">
        <v>2015</v>
      </c>
      <c r="E39" s="14" t="s">
        <v>134</v>
      </c>
      <c r="F39" s="17">
        <f t="shared" ca="1" si="0"/>
        <v>14827492.640000001</v>
      </c>
      <c r="G39" s="16">
        <f t="shared" ca="1" si="1"/>
        <v>59274350.560000002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41"/>
  <sheetViews>
    <sheetView workbookViewId="0">
      <selection activeCell="A11" sqref="A11"/>
    </sheetView>
  </sheetViews>
  <sheetFormatPr defaultRowHeight="15" x14ac:dyDescent="0.2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2:6" x14ac:dyDescent="0.25">
      <c r="B2" s="19" t="s">
        <v>25</v>
      </c>
      <c r="C2" s="19" t="s">
        <v>26</v>
      </c>
      <c r="D2" s="19" t="s">
        <v>94</v>
      </c>
      <c r="E2" s="20" t="s">
        <v>159</v>
      </c>
      <c r="F2" s="20" t="s">
        <v>160</v>
      </c>
    </row>
    <row r="3" spans="2:6" x14ac:dyDescent="0.25">
      <c r="B3" s="19" t="s">
        <v>48</v>
      </c>
      <c r="C3" s="19">
        <v>11</v>
      </c>
      <c r="D3" s="19"/>
      <c r="E3" s="20" t="s">
        <v>161</v>
      </c>
      <c r="F3" s="20" t="s">
        <v>162</v>
      </c>
    </row>
    <row r="4" spans="2:6" x14ac:dyDescent="0.25">
      <c r="B4" s="19" t="s">
        <v>51</v>
      </c>
      <c r="C4" s="19">
        <v>12</v>
      </c>
      <c r="D4" s="19">
        <v>2</v>
      </c>
      <c r="E4" s="20" t="s">
        <v>163</v>
      </c>
      <c r="F4" s="20" t="s">
        <v>164</v>
      </c>
    </row>
    <row r="5" spans="2:6" x14ac:dyDescent="0.25">
      <c r="B5" s="19" t="s">
        <v>52</v>
      </c>
      <c r="C5" s="19">
        <v>13</v>
      </c>
      <c r="D5" s="19"/>
      <c r="E5" s="20" t="s">
        <v>163</v>
      </c>
      <c r="F5" s="20" t="s">
        <v>164</v>
      </c>
    </row>
    <row r="40" spans="2:6" x14ac:dyDescent="0.25">
      <c r="B40" s="19" t="s">
        <v>165</v>
      </c>
      <c r="C40" s="19">
        <v>6</v>
      </c>
      <c r="D40" s="19">
        <v>1</v>
      </c>
      <c r="E40" s="21">
        <v>45549</v>
      </c>
      <c r="F40" s="21">
        <f>EDATE(E40, 24)</f>
        <v>46279</v>
      </c>
    </row>
    <row r="41" spans="2:6" x14ac:dyDescent="0.25">
      <c r="B41" s="19" t="s">
        <v>166</v>
      </c>
      <c r="C41" s="19">
        <v>7</v>
      </c>
      <c r="D41" s="19">
        <v>2</v>
      </c>
      <c r="E41" s="21">
        <v>45550</v>
      </c>
      <c r="F41" s="21">
        <f>EDATE(E41, 24)</f>
        <v>46280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topLeftCell="A49" workbookViewId="0">
      <selection sqref="A1:A51"/>
    </sheetView>
  </sheetViews>
  <sheetFormatPr defaultRowHeight="15" x14ac:dyDescent="0.25"/>
  <cols>
    <col min="1" max="1" width="11.140625" bestFit="1" customWidth="1"/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 x14ac:dyDescent="0.25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167</v>
      </c>
      <c r="G1" s="8" t="s">
        <v>168</v>
      </c>
      <c r="H1" s="8" t="s">
        <v>169</v>
      </c>
    </row>
    <row r="2" spans="1:8" x14ac:dyDescent="0.25">
      <c r="A2" t="s">
        <v>108</v>
      </c>
      <c r="B2" s="27" t="s">
        <v>170</v>
      </c>
      <c r="C2" s="8">
        <v>1</v>
      </c>
      <c r="D2" s="8">
        <v>1</v>
      </c>
      <c r="E2" s="5">
        <v>2</v>
      </c>
      <c r="F2" s="3" t="s">
        <v>171</v>
      </c>
      <c r="H2" t="s">
        <v>172</v>
      </c>
    </row>
    <row r="3" spans="1:8" x14ac:dyDescent="0.25">
      <c r="A3" t="s">
        <v>108</v>
      </c>
      <c r="B3" s="27" t="s">
        <v>33</v>
      </c>
      <c r="C3" s="8">
        <f t="shared" ref="C3:C34" si="0">C2+1</f>
        <v>2</v>
      </c>
      <c r="D3" s="8">
        <v>2</v>
      </c>
      <c r="E3" s="5">
        <v>7</v>
      </c>
      <c r="F3" s="3"/>
      <c r="G3" t="s">
        <v>171</v>
      </c>
      <c r="H3" t="s">
        <v>172</v>
      </c>
    </row>
    <row r="4" spans="1:8" x14ac:dyDescent="0.25">
      <c r="A4" t="s">
        <v>108</v>
      </c>
      <c r="B4" s="27" t="s">
        <v>36</v>
      </c>
      <c r="C4" s="8">
        <f t="shared" si="0"/>
        <v>3</v>
      </c>
      <c r="D4" s="8">
        <v>3</v>
      </c>
      <c r="E4" s="5">
        <v>12</v>
      </c>
      <c r="F4" s="3" t="s">
        <v>173</v>
      </c>
      <c r="H4" t="s">
        <v>174</v>
      </c>
    </row>
    <row r="5" spans="1:8" x14ac:dyDescent="0.25">
      <c r="A5" t="s">
        <v>108</v>
      </c>
      <c r="B5" s="27" t="s">
        <v>37</v>
      </c>
      <c r="C5" s="8">
        <f t="shared" si="0"/>
        <v>4</v>
      </c>
      <c r="D5" s="8">
        <v>4</v>
      </c>
      <c r="E5" s="5">
        <v>11</v>
      </c>
      <c r="F5" s="3" t="s">
        <v>171</v>
      </c>
      <c r="H5" t="s">
        <v>175</v>
      </c>
    </row>
    <row r="6" spans="1:8" x14ac:dyDescent="0.25">
      <c r="A6" t="s">
        <v>108</v>
      </c>
      <c r="B6" s="27" t="s">
        <v>38</v>
      </c>
      <c r="C6" s="8">
        <f t="shared" si="0"/>
        <v>5</v>
      </c>
      <c r="D6" s="8">
        <v>5</v>
      </c>
      <c r="E6" s="5">
        <v>14</v>
      </c>
      <c r="F6" s="3" t="s">
        <v>173</v>
      </c>
      <c r="H6" t="s">
        <v>174</v>
      </c>
    </row>
    <row r="7" spans="1:8" x14ac:dyDescent="0.25">
      <c r="A7" t="s">
        <v>108</v>
      </c>
      <c r="B7" s="27" t="s">
        <v>41</v>
      </c>
      <c r="C7" s="8">
        <f t="shared" si="0"/>
        <v>6</v>
      </c>
      <c r="D7" s="8">
        <f t="shared" ref="D7:D51" si="1">D2</f>
        <v>1</v>
      </c>
      <c r="E7" s="5">
        <v>7</v>
      </c>
      <c r="F7" s="3" t="s">
        <v>176</v>
      </c>
      <c r="H7" t="s">
        <v>175</v>
      </c>
    </row>
    <row r="8" spans="1:8" x14ac:dyDescent="0.25">
      <c r="A8" t="s">
        <v>108</v>
      </c>
      <c r="B8" s="27" t="s">
        <v>42</v>
      </c>
      <c r="C8" s="8">
        <f t="shared" si="0"/>
        <v>7</v>
      </c>
      <c r="D8" s="8">
        <f t="shared" si="1"/>
        <v>2</v>
      </c>
      <c r="E8" s="5">
        <v>10</v>
      </c>
      <c r="F8" s="3" t="s">
        <v>171</v>
      </c>
      <c r="H8" t="s">
        <v>177</v>
      </c>
    </row>
    <row r="9" spans="1:8" x14ac:dyDescent="0.25">
      <c r="A9" t="s">
        <v>108</v>
      </c>
      <c r="B9" s="27" t="s">
        <v>43</v>
      </c>
      <c r="C9" s="8">
        <f t="shared" si="0"/>
        <v>8</v>
      </c>
      <c r="D9" s="8">
        <f t="shared" si="1"/>
        <v>3</v>
      </c>
      <c r="E9" s="5">
        <v>11</v>
      </c>
      <c r="F9" s="3" t="s">
        <v>171</v>
      </c>
      <c r="H9" t="s">
        <v>175</v>
      </c>
    </row>
    <row r="10" spans="1:8" x14ac:dyDescent="0.25">
      <c r="A10" t="s">
        <v>108</v>
      </c>
      <c r="B10" s="27" t="s">
        <v>46</v>
      </c>
      <c r="C10" s="8">
        <f t="shared" si="0"/>
        <v>9</v>
      </c>
      <c r="D10" s="8">
        <f t="shared" si="1"/>
        <v>4</v>
      </c>
      <c r="E10" s="5">
        <v>12</v>
      </c>
      <c r="F10" s="3" t="s">
        <v>171</v>
      </c>
      <c r="H10" t="s">
        <v>175</v>
      </c>
    </row>
    <row r="11" spans="1:8" x14ac:dyDescent="0.25">
      <c r="A11" t="s">
        <v>108</v>
      </c>
      <c r="B11" s="27" t="s">
        <v>47</v>
      </c>
      <c r="C11" s="8">
        <f t="shared" si="0"/>
        <v>10</v>
      </c>
      <c r="D11" s="8">
        <f t="shared" si="1"/>
        <v>5</v>
      </c>
      <c r="E11" s="5">
        <v>11</v>
      </c>
      <c r="F11" s="3" t="s">
        <v>176</v>
      </c>
      <c r="H11" t="s">
        <v>175</v>
      </c>
    </row>
    <row r="12" spans="1:8" x14ac:dyDescent="0.25">
      <c r="A12" t="s">
        <v>108</v>
      </c>
      <c r="B12" s="27" t="s">
        <v>48</v>
      </c>
      <c r="C12" s="8">
        <f t="shared" si="0"/>
        <v>11</v>
      </c>
      <c r="D12" s="8">
        <f t="shared" si="1"/>
        <v>1</v>
      </c>
      <c r="E12" s="5">
        <v>7</v>
      </c>
      <c r="F12" s="3" t="s">
        <v>178</v>
      </c>
    </row>
    <row r="13" spans="1:8" x14ac:dyDescent="0.25">
      <c r="A13" t="s">
        <v>108</v>
      </c>
      <c r="B13" s="27" t="s">
        <v>51</v>
      </c>
      <c r="C13" s="8">
        <f t="shared" si="0"/>
        <v>12</v>
      </c>
      <c r="D13" s="8">
        <f t="shared" si="1"/>
        <v>2</v>
      </c>
      <c r="E13" s="5">
        <v>5</v>
      </c>
      <c r="F13" s="3" t="s">
        <v>171</v>
      </c>
      <c r="H13" t="s">
        <v>172</v>
      </c>
    </row>
    <row r="14" spans="1:8" x14ac:dyDescent="0.25">
      <c r="A14" t="s">
        <v>108</v>
      </c>
      <c r="B14" s="27" t="s">
        <v>52</v>
      </c>
      <c r="C14" s="8">
        <f t="shared" si="0"/>
        <v>13</v>
      </c>
      <c r="D14" s="8">
        <f t="shared" si="1"/>
        <v>3</v>
      </c>
      <c r="E14" s="5">
        <v>13</v>
      </c>
      <c r="F14" s="3" t="s">
        <v>179</v>
      </c>
    </row>
    <row r="15" spans="1:8" x14ac:dyDescent="0.25">
      <c r="A15" t="s">
        <v>108</v>
      </c>
      <c r="B15" s="27" t="s">
        <v>53</v>
      </c>
      <c r="C15" s="8">
        <f t="shared" si="0"/>
        <v>14</v>
      </c>
      <c r="D15" s="8">
        <f t="shared" si="1"/>
        <v>4</v>
      </c>
      <c r="E15" s="5">
        <v>9</v>
      </c>
      <c r="F15" s="3"/>
      <c r="G15" t="s">
        <v>179</v>
      </c>
    </row>
    <row r="16" spans="1:8" x14ac:dyDescent="0.25">
      <c r="A16" t="s">
        <v>108</v>
      </c>
      <c r="B16" s="27" t="s">
        <v>54</v>
      </c>
      <c r="C16" s="8">
        <f t="shared" si="0"/>
        <v>15</v>
      </c>
      <c r="D16" s="8">
        <f t="shared" si="1"/>
        <v>5</v>
      </c>
      <c r="E16" s="5">
        <v>14</v>
      </c>
      <c r="F16" s="3" t="s">
        <v>178</v>
      </c>
    </row>
    <row r="17" spans="1:8" x14ac:dyDescent="0.25">
      <c r="A17" t="s">
        <v>108</v>
      </c>
      <c r="B17" s="27" t="s">
        <v>55</v>
      </c>
      <c r="C17" s="8">
        <f t="shared" si="0"/>
        <v>16</v>
      </c>
      <c r="D17" s="8">
        <f t="shared" si="1"/>
        <v>1</v>
      </c>
      <c r="E17" s="5">
        <v>9</v>
      </c>
      <c r="F17" s="3" t="s">
        <v>171</v>
      </c>
      <c r="H17" t="s">
        <v>172</v>
      </c>
    </row>
    <row r="18" spans="1:8" x14ac:dyDescent="0.25">
      <c r="A18" t="s">
        <v>108</v>
      </c>
      <c r="B18" s="27" t="s">
        <v>56</v>
      </c>
      <c r="C18" s="8">
        <f t="shared" si="0"/>
        <v>17</v>
      </c>
      <c r="D18" s="8">
        <f t="shared" si="1"/>
        <v>2</v>
      </c>
      <c r="E18" s="5">
        <v>7</v>
      </c>
      <c r="F18" s="3" t="s">
        <v>178</v>
      </c>
    </row>
    <row r="19" spans="1:8" x14ac:dyDescent="0.25">
      <c r="A19" t="s">
        <v>108</v>
      </c>
      <c r="B19" s="27" t="s">
        <v>57</v>
      </c>
      <c r="C19" s="8">
        <f t="shared" si="0"/>
        <v>18</v>
      </c>
      <c r="D19" s="8">
        <f t="shared" si="1"/>
        <v>3</v>
      </c>
      <c r="E19" s="5">
        <v>9</v>
      </c>
      <c r="F19" s="3" t="s">
        <v>180</v>
      </c>
    </row>
    <row r="20" spans="1:8" x14ac:dyDescent="0.25">
      <c r="A20" t="s">
        <v>108</v>
      </c>
      <c r="B20" s="27" t="s">
        <v>58</v>
      </c>
      <c r="C20" s="8">
        <f t="shared" si="0"/>
        <v>19</v>
      </c>
      <c r="D20" s="8">
        <f t="shared" si="1"/>
        <v>4</v>
      </c>
      <c r="E20" s="5">
        <v>12</v>
      </c>
      <c r="F20" s="3" t="s">
        <v>181</v>
      </c>
    </row>
    <row r="21" spans="1:8" x14ac:dyDescent="0.25">
      <c r="A21" t="s">
        <v>108</v>
      </c>
      <c r="B21" s="27" t="s">
        <v>61</v>
      </c>
      <c r="C21" s="8">
        <f t="shared" si="0"/>
        <v>20</v>
      </c>
      <c r="D21" s="8">
        <f t="shared" si="1"/>
        <v>5</v>
      </c>
      <c r="E21" s="5">
        <v>11</v>
      </c>
      <c r="F21" s="3"/>
      <c r="G21" t="s">
        <v>182</v>
      </c>
    </row>
    <row r="22" spans="1:8" x14ac:dyDescent="0.25">
      <c r="A22" t="s">
        <v>108</v>
      </c>
      <c r="B22" s="27" t="s">
        <v>62</v>
      </c>
      <c r="C22" s="8">
        <f t="shared" si="0"/>
        <v>21</v>
      </c>
      <c r="D22" s="8">
        <f t="shared" si="1"/>
        <v>1</v>
      </c>
      <c r="E22" s="5">
        <v>3</v>
      </c>
      <c r="F22" s="3" t="s">
        <v>178</v>
      </c>
    </row>
    <row r="23" spans="1:8" x14ac:dyDescent="0.25">
      <c r="A23" t="s">
        <v>108</v>
      </c>
      <c r="B23" s="27" t="s">
        <v>63</v>
      </c>
      <c r="C23" s="8">
        <f t="shared" si="0"/>
        <v>22</v>
      </c>
      <c r="D23" s="8">
        <f t="shared" si="1"/>
        <v>2</v>
      </c>
      <c r="E23" s="5">
        <v>7</v>
      </c>
      <c r="F23" s="3" t="s">
        <v>171</v>
      </c>
    </row>
    <row r="24" spans="1:8" x14ac:dyDescent="0.25">
      <c r="A24" t="s">
        <v>108</v>
      </c>
      <c r="B24" s="27" t="s">
        <v>64</v>
      </c>
      <c r="C24" s="8">
        <f t="shared" si="0"/>
        <v>23</v>
      </c>
      <c r="D24" s="8">
        <f t="shared" si="1"/>
        <v>3</v>
      </c>
      <c r="E24" s="5">
        <v>15</v>
      </c>
      <c r="F24" s="3" t="s">
        <v>178</v>
      </c>
    </row>
    <row r="25" spans="1:8" x14ac:dyDescent="0.25">
      <c r="A25" t="s">
        <v>108</v>
      </c>
      <c r="B25" s="27" t="s">
        <v>65</v>
      </c>
      <c r="C25" s="8">
        <f t="shared" si="0"/>
        <v>24</v>
      </c>
      <c r="D25" s="8">
        <f t="shared" si="1"/>
        <v>4</v>
      </c>
      <c r="E25" s="5">
        <v>11</v>
      </c>
      <c r="F25" s="3" t="s">
        <v>183</v>
      </c>
    </row>
    <row r="26" spans="1:8" x14ac:dyDescent="0.25">
      <c r="A26" t="s">
        <v>108</v>
      </c>
      <c r="B26" s="27" t="s">
        <v>68</v>
      </c>
      <c r="C26" s="8">
        <f t="shared" si="0"/>
        <v>25</v>
      </c>
      <c r="D26" s="8">
        <f t="shared" si="1"/>
        <v>5</v>
      </c>
      <c r="E26" s="5">
        <v>14</v>
      </c>
      <c r="F26" s="3" t="s">
        <v>179</v>
      </c>
    </row>
    <row r="27" spans="1:8" x14ac:dyDescent="0.25">
      <c r="A27" t="s">
        <v>108</v>
      </c>
      <c r="B27" s="27" t="s">
        <v>69</v>
      </c>
      <c r="C27" s="8">
        <f t="shared" si="0"/>
        <v>26</v>
      </c>
      <c r="D27" s="8">
        <f t="shared" si="1"/>
        <v>1</v>
      </c>
      <c r="E27" s="5">
        <v>3</v>
      </c>
      <c r="F27" s="3" t="s">
        <v>178</v>
      </c>
    </row>
    <row r="28" spans="1:8" x14ac:dyDescent="0.25">
      <c r="A28" t="s">
        <v>108</v>
      </c>
      <c r="B28" s="27" t="s">
        <v>70</v>
      </c>
      <c r="C28" s="8">
        <f t="shared" si="0"/>
        <v>27</v>
      </c>
      <c r="D28" s="8">
        <f t="shared" si="1"/>
        <v>2</v>
      </c>
      <c r="E28" s="5">
        <v>8</v>
      </c>
      <c r="F28" s="3" t="s">
        <v>171</v>
      </c>
      <c r="H28" t="s">
        <v>175</v>
      </c>
    </row>
    <row r="29" spans="1:8" x14ac:dyDescent="0.25">
      <c r="A29" t="s">
        <v>108</v>
      </c>
      <c r="B29" s="27" t="s">
        <v>71</v>
      </c>
      <c r="C29" s="8">
        <f t="shared" si="0"/>
        <v>28</v>
      </c>
      <c r="D29" s="8">
        <f t="shared" si="1"/>
        <v>3</v>
      </c>
      <c r="E29" s="5">
        <v>12</v>
      </c>
      <c r="F29" s="3" t="s">
        <v>171</v>
      </c>
      <c r="H29" t="s">
        <v>175</v>
      </c>
    </row>
    <row r="30" spans="1:8" x14ac:dyDescent="0.25">
      <c r="A30" t="s">
        <v>108</v>
      </c>
      <c r="B30" s="27" t="s">
        <v>72</v>
      </c>
      <c r="C30" s="8">
        <f t="shared" si="0"/>
        <v>29</v>
      </c>
      <c r="D30" s="8">
        <f t="shared" si="1"/>
        <v>4</v>
      </c>
      <c r="E30" s="5">
        <v>11</v>
      </c>
      <c r="F30" s="3" t="s">
        <v>179</v>
      </c>
    </row>
    <row r="31" spans="1:8" x14ac:dyDescent="0.25">
      <c r="A31" t="s">
        <v>108</v>
      </c>
      <c r="B31" s="27" t="s">
        <v>73</v>
      </c>
      <c r="C31" s="8">
        <f t="shared" si="0"/>
        <v>30</v>
      </c>
      <c r="D31" s="8">
        <f t="shared" si="1"/>
        <v>5</v>
      </c>
      <c r="E31" s="5">
        <v>15</v>
      </c>
      <c r="F31" s="3" t="s">
        <v>171</v>
      </c>
    </row>
    <row r="32" spans="1:8" x14ac:dyDescent="0.25">
      <c r="A32" t="s">
        <v>108</v>
      </c>
      <c r="B32" s="27" t="s">
        <v>74</v>
      </c>
      <c r="C32" s="8">
        <f t="shared" si="0"/>
        <v>31</v>
      </c>
      <c r="D32" s="8">
        <f t="shared" si="1"/>
        <v>1</v>
      </c>
      <c r="E32" s="5">
        <v>5</v>
      </c>
      <c r="F32" s="3"/>
      <c r="G32" t="s">
        <v>179</v>
      </c>
    </row>
    <row r="33" spans="1:8" x14ac:dyDescent="0.25">
      <c r="A33" t="s">
        <v>108</v>
      </c>
      <c r="B33" s="27" t="s">
        <v>75</v>
      </c>
      <c r="C33" s="8">
        <f t="shared" si="0"/>
        <v>32</v>
      </c>
      <c r="D33" s="8">
        <f t="shared" si="1"/>
        <v>2</v>
      </c>
      <c r="E33" s="5">
        <v>8</v>
      </c>
      <c r="F33" s="3" t="s">
        <v>171</v>
      </c>
      <c r="H33" t="s">
        <v>172</v>
      </c>
    </row>
    <row r="34" spans="1:8" x14ac:dyDescent="0.25">
      <c r="A34" t="s">
        <v>108</v>
      </c>
      <c r="B34" s="27" t="s">
        <v>76</v>
      </c>
      <c r="C34" s="8">
        <f t="shared" si="0"/>
        <v>33</v>
      </c>
      <c r="D34" s="8">
        <f t="shared" si="1"/>
        <v>3</v>
      </c>
      <c r="E34" s="5">
        <v>14</v>
      </c>
      <c r="F34" s="3" t="s">
        <v>171</v>
      </c>
      <c r="H34" t="s">
        <v>172</v>
      </c>
    </row>
    <row r="35" spans="1:8" x14ac:dyDescent="0.25">
      <c r="A35" t="s">
        <v>108</v>
      </c>
      <c r="B35" s="27" t="s">
        <v>77</v>
      </c>
      <c r="C35" s="8">
        <f t="shared" ref="C35:C51" si="2">C34+1</f>
        <v>34</v>
      </c>
      <c r="D35" s="8">
        <f t="shared" si="1"/>
        <v>4</v>
      </c>
      <c r="E35" s="5">
        <v>16</v>
      </c>
      <c r="F35" s="3" t="s">
        <v>171</v>
      </c>
      <c r="H35" t="s">
        <v>172</v>
      </c>
    </row>
    <row r="36" spans="1:8" x14ac:dyDescent="0.25">
      <c r="A36" t="s">
        <v>108</v>
      </c>
      <c r="B36" s="27" t="s">
        <v>78</v>
      </c>
      <c r="C36" s="8">
        <f t="shared" si="2"/>
        <v>35</v>
      </c>
      <c r="D36" s="8">
        <f t="shared" si="1"/>
        <v>5</v>
      </c>
      <c r="E36" s="5">
        <v>13</v>
      </c>
      <c r="F36" s="3" t="s">
        <v>171</v>
      </c>
      <c r="H36" t="s">
        <v>175</v>
      </c>
    </row>
    <row r="37" spans="1:8" x14ac:dyDescent="0.25">
      <c r="A37" t="s">
        <v>108</v>
      </c>
      <c r="B37" s="27" t="s">
        <v>79</v>
      </c>
      <c r="C37" s="8">
        <f t="shared" si="2"/>
        <v>36</v>
      </c>
      <c r="D37" s="8">
        <f t="shared" si="1"/>
        <v>1</v>
      </c>
      <c r="E37" s="5">
        <v>11</v>
      </c>
      <c r="F37" s="3" t="s">
        <v>171</v>
      </c>
    </row>
    <row r="38" spans="1:8" x14ac:dyDescent="0.25">
      <c r="A38" t="s">
        <v>108</v>
      </c>
      <c r="B38" s="27" t="s">
        <v>62</v>
      </c>
      <c r="C38" s="8">
        <f t="shared" si="2"/>
        <v>37</v>
      </c>
      <c r="D38" s="8">
        <f t="shared" si="1"/>
        <v>2</v>
      </c>
      <c r="E38" s="5">
        <v>7</v>
      </c>
      <c r="F38" s="3" t="s">
        <v>178</v>
      </c>
    </row>
    <row r="39" spans="1:8" x14ac:dyDescent="0.25">
      <c r="A39" t="s">
        <v>108</v>
      </c>
      <c r="B39" s="27" t="s">
        <v>73</v>
      </c>
      <c r="C39" s="8">
        <f t="shared" si="2"/>
        <v>38</v>
      </c>
      <c r="D39" s="8">
        <f t="shared" si="1"/>
        <v>3</v>
      </c>
      <c r="E39" s="5">
        <v>11</v>
      </c>
      <c r="F39" s="3" t="s">
        <v>171</v>
      </c>
    </row>
    <row r="40" spans="1:8" x14ac:dyDescent="0.25">
      <c r="A40" t="s">
        <v>108</v>
      </c>
      <c r="B40" s="27" t="s">
        <v>80</v>
      </c>
      <c r="C40" s="8">
        <f t="shared" si="2"/>
        <v>39</v>
      </c>
      <c r="D40" s="8">
        <f t="shared" si="1"/>
        <v>4</v>
      </c>
      <c r="E40" s="5">
        <v>13</v>
      </c>
      <c r="F40" s="3" t="s">
        <v>171</v>
      </c>
      <c r="H40" t="s">
        <v>175</v>
      </c>
    </row>
    <row r="41" spans="1:8" x14ac:dyDescent="0.25">
      <c r="A41" t="s">
        <v>108</v>
      </c>
      <c r="B41" s="27" t="s">
        <v>70</v>
      </c>
      <c r="C41" s="8">
        <f t="shared" si="2"/>
        <v>40</v>
      </c>
      <c r="D41" s="8">
        <f t="shared" si="1"/>
        <v>5</v>
      </c>
      <c r="E41" s="5">
        <v>13</v>
      </c>
      <c r="F41" s="3" t="s">
        <v>171</v>
      </c>
      <c r="H41" t="s">
        <v>175</v>
      </c>
    </row>
    <row r="42" spans="1:8" x14ac:dyDescent="0.25">
      <c r="A42" t="s">
        <v>108</v>
      </c>
      <c r="B42" s="27" t="s">
        <v>81</v>
      </c>
      <c r="C42" s="8">
        <f t="shared" si="2"/>
        <v>41</v>
      </c>
      <c r="D42" s="8">
        <f t="shared" si="1"/>
        <v>1</v>
      </c>
      <c r="E42" s="5">
        <v>2</v>
      </c>
      <c r="F42" s="3" t="s">
        <v>179</v>
      </c>
    </row>
    <row r="43" spans="1:8" x14ac:dyDescent="0.25">
      <c r="A43" t="s">
        <v>108</v>
      </c>
      <c r="B43" s="27" t="s">
        <v>82</v>
      </c>
      <c r="C43" s="8">
        <f t="shared" si="2"/>
        <v>42</v>
      </c>
      <c r="D43" s="8">
        <f t="shared" si="1"/>
        <v>2</v>
      </c>
      <c r="E43" s="5">
        <v>7</v>
      </c>
      <c r="F43" s="3" t="s">
        <v>178</v>
      </c>
    </row>
    <row r="44" spans="1:8" x14ac:dyDescent="0.25">
      <c r="A44" t="s">
        <v>108</v>
      </c>
      <c r="B44" s="27" t="s">
        <v>83</v>
      </c>
      <c r="C44" s="8">
        <f t="shared" si="2"/>
        <v>43</v>
      </c>
      <c r="D44" s="8">
        <f t="shared" si="1"/>
        <v>3</v>
      </c>
      <c r="E44" s="5">
        <v>10</v>
      </c>
      <c r="F44" s="3" t="s">
        <v>181</v>
      </c>
    </row>
    <row r="45" spans="1:8" x14ac:dyDescent="0.25">
      <c r="A45" t="s">
        <v>108</v>
      </c>
      <c r="B45" s="27" t="s">
        <v>85</v>
      </c>
      <c r="C45" s="8">
        <f t="shared" si="2"/>
        <v>44</v>
      </c>
      <c r="D45" s="8">
        <f t="shared" si="1"/>
        <v>4</v>
      </c>
      <c r="E45" s="5">
        <v>12</v>
      </c>
      <c r="F45" s="3" t="s">
        <v>171</v>
      </c>
    </row>
    <row r="46" spans="1:8" x14ac:dyDescent="0.25">
      <c r="A46" t="s">
        <v>108</v>
      </c>
      <c r="B46" s="27" t="s">
        <v>86</v>
      </c>
      <c r="C46" s="8">
        <f t="shared" si="2"/>
        <v>45</v>
      </c>
      <c r="D46" s="8">
        <f t="shared" si="1"/>
        <v>5</v>
      </c>
      <c r="E46" s="5">
        <v>16</v>
      </c>
      <c r="F46" s="3" t="s">
        <v>178</v>
      </c>
    </row>
    <row r="47" spans="1:8" x14ac:dyDescent="0.25">
      <c r="A47" t="s">
        <v>108</v>
      </c>
      <c r="B47" s="27" t="s">
        <v>87</v>
      </c>
      <c r="C47" s="8">
        <f t="shared" si="2"/>
        <v>46</v>
      </c>
      <c r="D47" s="8">
        <f t="shared" si="1"/>
        <v>1</v>
      </c>
      <c r="E47" s="5">
        <v>4</v>
      </c>
      <c r="F47" s="3" t="s">
        <v>181</v>
      </c>
    </row>
    <row r="48" spans="1:8" x14ac:dyDescent="0.25">
      <c r="A48" t="s">
        <v>108</v>
      </c>
      <c r="B48" s="27" t="s">
        <v>89</v>
      </c>
      <c r="C48" s="8">
        <f t="shared" si="2"/>
        <v>47</v>
      </c>
      <c r="D48" s="8">
        <f t="shared" si="1"/>
        <v>2</v>
      </c>
      <c r="E48" s="5">
        <v>8</v>
      </c>
      <c r="F48" s="3" t="s">
        <v>184</v>
      </c>
    </row>
    <row r="49" spans="1:6" x14ac:dyDescent="0.25">
      <c r="A49" t="s">
        <v>108</v>
      </c>
      <c r="B49" s="27" t="s">
        <v>90</v>
      </c>
      <c r="C49" s="8">
        <f t="shared" si="2"/>
        <v>48</v>
      </c>
      <c r="D49" s="8">
        <f t="shared" si="1"/>
        <v>3</v>
      </c>
      <c r="E49" s="5">
        <v>10</v>
      </c>
      <c r="F49" s="3" t="s">
        <v>178</v>
      </c>
    </row>
    <row r="50" spans="1:6" x14ac:dyDescent="0.25">
      <c r="A50" t="s">
        <v>108</v>
      </c>
      <c r="B50" s="27" t="s">
        <v>91</v>
      </c>
      <c r="C50" s="8">
        <f t="shared" si="2"/>
        <v>49</v>
      </c>
      <c r="D50" s="8">
        <f t="shared" si="1"/>
        <v>4</v>
      </c>
      <c r="E50" s="5">
        <v>12</v>
      </c>
      <c r="F50" s="3" t="s">
        <v>180</v>
      </c>
    </row>
    <row r="51" spans="1:6" x14ac:dyDescent="0.25">
      <c r="A51" t="s">
        <v>108</v>
      </c>
      <c r="B51" s="27" t="s">
        <v>92</v>
      </c>
      <c r="C51" s="8">
        <f t="shared" si="2"/>
        <v>50</v>
      </c>
      <c r="D51" s="8">
        <f t="shared" si="1"/>
        <v>5</v>
      </c>
      <c r="E51" s="5">
        <v>11</v>
      </c>
      <c r="F51" s="3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B1" sqref="B1"/>
    </sheetView>
  </sheetViews>
  <sheetFormatPr defaultRowHeight="15" x14ac:dyDescent="0.25"/>
  <sheetData>
    <row r="1" spans="1:5" ht="30.75" customHeight="1" x14ac:dyDescent="0.25">
      <c r="A1" s="23" t="s">
        <v>185</v>
      </c>
      <c r="B1" s="23" t="s">
        <v>186</v>
      </c>
      <c r="C1" s="23" t="s">
        <v>187</v>
      </c>
      <c r="D1" s="23" t="s">
        <v>188</v>
      </c>
      <c r="E1" s="24" t="s">
        <v>189</v>
      </c>
    </row>
    <row r="2" spans="1:5" x14ac:dyDescent="0.25">
      <c r="A2" t="s">
        <v>190</v>
      </c>
      <c r="B2" t="s">
        <v>191</v>
      </c>
      <c r="C2" t="s">
        <v>190</v>
      </c>
      <c r="D2">
        <v>21</v>
      </c>
      <c r="E2">
        <v>1</v>
      </c>
    </row>
    <row r="3" spans="1:5" x14ac:dyDescent="0.25">
      <c r="A3" t="s">
        <v>192</v>
      </c>
      <c r="B3" t="s">
        <v>193</v>
      </c>
      <c r="C3" t="s">
        <v>192</v>
      </c>
      <c r="D3">
        <v>20</v>
      </c>
      <c r="E3">
        <v>2</v>
      </c>
    </row>
    <row r="4" spans="1:5" x14ac:dyDescent="0.25">
      <c r="A4" t="s">
        <v>183</v>
      </c>
      <c r="B4" t="s">
        <v>194</v>
      </c>
      <c r="C4" t="s">
        <v>183</v>
      </c>
      <c r="D4">
        <v>19</v>
      </c>
      <c r="E4">
        <v>3</v>
      </c>
    </row>
    <row r="5" spans="1:5" x14ac:dyDescent="0.25">
      <c r="A5" t="s">
        <v>173</v>
      </c>
      <c r="B5" t="s">
        <v>174</v>
      </c>
      <c r="C5" t="s">
        <v>173</v>
      </c>
      <c r="D5">
        <v>18</v>
      </c>
      <c r="E5">
        <v>4</v>
      </c>
    </row>
    <row r="6" spans="1:5" x14ac:dyDescent="0.25">
      <c r="A6" t="s">
        <v>176</v>
      </c>
      <c r="B6" t="s">
        <v>175</v>
      </c>
      <c r="C6" t="s">
        <v>176</v>
      </c>
      <c r="D6">
        <v>17</v>
      </c>
      <c r="E6">
        <v>5</v>
      </c>
    </row>
    <row r="7" spans="1:5" x14ac:dyDescent="0.25">
      <c r="A7" t="s">
        <v>171</v>
      </c>
      <c r="B7" t="s">
        <v>172</v>
      </c>
      <c r="C7" t="s">
        <v>171</v>
      </c>
      <c r="D7">
        <v>16</v>
      </c>
      <c r="E7">
        <v>6</v>
      </c>
    </row>
    <row r="8" spans="1:5" x14ac:dyDescent="0.25">
      <c r="A8" t="s">
        <v>180</v>
      </c>
      <c r="B8" t="s">
        <v>177</v>
      </c>
      <c r="C8" t="s">
        <v>180</v>
      </c>
      <c r="D8">
        <v>15</v>
      </c>
      <c r="E8">
        <v>7</v>
      </c>
    </row>
    <row r="9" spans="1:5" x14ac:dyDescent="0.25">
      <c r="A9" t="s">
        <v>179</v>
      </c>
      <c r="B9" t="s">
        <v>195</v>
      </c>
      <c r="C9" t="s">
        <v>179</v>
      </c>
      <c r="D9">
        <v>14</v>
      </c>
      <c r="E9">
        <v>8</v>
      </c>
    </row>
    <row r="10" spans="1:5" x14ac:dyDescent="0.25">
      <c r="A10" t="s">
        <v>178</v>
      </c>
      <c r="B10" t="s">
        <v>196</v>
      </c>
      <c r="C10" t="s">
        <v>178</v>
      </c>
      <c r="D10">
        <v>13</v>
      </c>
      <c r="E10">
        <v>9</v>
      </c>
    </row>
    <row r="11" spans="1:5" x14ac:dyDescent="0.25">
      <c r="A11" t="s">
        <v>197</v>
      </c>
      <c r="B11" t="s">
        <v>198</v>
      </c>
      <c r="C11" t="s">
        <v>197</v>
      </c>
      <c r="D11">
        <v>12</v>
      </c>
      <c r="E11">
        <v>10</v>
      </c>
    </row>
    <row r="12" spans="1:5" x14ac:dyDescent="0.25">
      <c r="A12" t="s">
        <v>184</v>
      </c>
      <c r="B12" t="s">
        <v>199</v>
      </c>
      <c r="C12" t="s">
        <v>184</v>
      </c>
      <c r="D12">
        <v>11</v>
      </c>
      <c r="E12">
        <v>11</v>
      </c>
    </row>
    <row r="13" spans="1:5" x14ac:dyDescent="0.25">
      <c r="A13" t="s">
        <v>200</v>
      </c>
      <c r="B13" t="s">
        <v>201</v>
      </c>
      <c r="C13" t="s">
        <v>200</v>
      </c>
      <c r="D13">
        <v>10</v>
      </c>
      <c r="E13">
        <v>12</v>
      </c>
    </row>
    <row r="14" spans="1:5" x14ac:dyDescent="0.25">
      <c r="A14" t="s">
        <v>202</v>
      </c>
      <c r="B14" t="s">
        <v>203</v>
      </c>
      <c r="C14" t="s">
        <v>202</v>
      </c>
      <c r="D14">
        <v>9</v>
      </c>
      <c r="E14">
        <v>13</v>
      </c>
    </row>
    <row r="15" spans="1:5" x14ac:dyDescent="0.25">
      <c r="A15" t="s">
        <v>182</v>
      </c>
      <c r="B15" t="s">
        <v>204</v>
      </c>
      <c r="C15" t="s">
        <v>182</v>
      </c>
      <c r="D15">
        <v>8</v>
      </c>
      <c r="E15">
        <v>14</v>
      </c>
    </row>
    <row r="16" spans="1:5" x14ac:dyDescent="0.25">
      <c r="A16" t="s">
        <v>205</v>
      </c>
      <c r="B16" t="s">
        <v>206</v>
      </c>
      <c r="C16" t="s">
        <v>205</v>
      </c>
      <c r="D16">
        <v>7</v>
      </c>
      <c r="E16">
        <v>15</v>
      </c>
    </row>
    <row r="17" spans="1:5" x14ac:dyDescent="0.25">
      <c r="A17" t="s">
        <v>207</v>
      </c>
      <c r="B17" t="s">
        <v>208</v>
      </c>
      <c r="C17" t="s">
        <v>207</v>
      </c>
      <c r="D17">
        <v>6</v>
      </c>
      <c r="E17">
        <v>16</v>
      </c>
    </row>
    <row r="18" spans="1:5" x14ac:dyDescent="0.25">
      <c r="A18" t="s">
        <v>209</v>
      </c>
      <c r="B18" t="s">
        <v>210</v>
      </c>
      <c r="C18" t="s">
        <v>209</v>
      </c>
      <c r="D18">
        <v>5</v>
      </c>
      <c r="E18">
        <v>17</v>
      </c>
    </row>
    <row r="19" spans="1:5" x14ac:dyDescent="0.25">
      <c r="A19" t="s">
        <v>211</v>
      </c>
      <c r="B19" t="s">
        <v>212</v>
      </c>
      <c r="C19" t="s">
        <v>211</v>
      </c>
      <c r="D19">
        <v>4</v>
      </c>
      <c r="E19">
        <v>17</v>
      </c>
    </row>
    <row r="20" spans="1:5" x14ac:dyDescent="0.25">
      <c r="A20" t="s">
        <v>213</v>
      </c>
      <c r="B20" t="s">
        <v>214</v>
      </c>
      <c r="C20" t="s">
        <v>213</v>
      </c>
      <c r="D20">
        <v>3</v>
      </c>
      <c r="E20">
        <v>17</v>
      </c>
    </row>
    <row r="21" spans="1:5" x14ac:dyDescent="0.25">
      <c r="A21" t="s">
        <v>215</v>
      </c>
      <c r="B21" t="s">
        <v>216</v>
      </c>
      <c r="C21" t="s">
        <v>215</v>
      </c>
      <c r="D21">
        <v>2</v>
      </c>
      <c r="E21">
        <v>17</v>
      </c>
    </row>
    <row r="22" spans="1:5" x14ac:dyDescent="0.25">
      <c r="C22" t="s">
        <v>217</v>
      </c>
      <c r="D22">
        <v>2</v>
      </c>
      <c r="E22">
        <v>17</v>
      </c>
    </row>
    <row r="23" spans="1:5" x14ac:dyDescent="0.25">
      <c r="A23" t="s">
        <v>218</v>
      </c>
      <c r="B23" t="s">
        <v>217</v>
      </c>
      <c r="C23" t="s">
        <v>219</v>
      </c>
      <c r="D23">
        <v>1</v>
      </c>
    </row>
    <row r="24" spans="1:5" x14ac:dyDescent="0.25">
      <c r="A24" t="s">
        <v>220</v>
      </c>
      <c r="C24" t="s">
        <v>221</v>
      </c>
      <c r="D24">
        <v>1</v>
      </c>
    </row>
    <row r="25" spans="1:5" x14ac:dyDescent="0.25">
      <c r="C25" t="s">
        <v>220</v>
      </c>
      <c r="D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C2" sqref="C2"/>
    </sheetView>
  </sheetViews>
  <sheetFormatPr defaultRowHeight="15" x14ac:dyDescent="0.25"/>
  <sheetData>
    <row r="1" spans="1:4" ht="30.75" customHeight="1" x14ac:dyDescent="0.25">
      <c r="A1" s="23" t="s">
        <v>186</v>
      </c>
      <c r="B1" s="24" t="s">
        <v>189</v>
      </c>
      <c r="C1" s="23" t="s">
        <v>222</v>
      </c>
      <c r="D1" s="23" t="s">
        <v>223</v>
      </c>
    </row>
    <row r="2" spans="1:4" x14ac:dyDescent="0.25">
      <c r="A2" t="s">
        <v>191</v>
      </c>
      <c r="B2">
        <v>1</v>
      </c>
      <c r="C2">
        <v>2E-3</v>
      </c>
      <c r="D2">
        <v>2023</v>
      </c>
    </row>
    <row r="3" spans="1:4" x14ac:dyDescent="0.25">
      <c r="A3" t="s">
        <v>193</v>
      </c>
      <c r="B3">
        <v>2</v>
      </c>
      <c r="C3">
        <v>2.3199999999999998E-2</v>
      </c>
      <c r="D3">
        <v>2023</v>
      </c>
    </row>
    <row r="4" spans="1:4" x14ac:dyDescent="0.25">
      <c r="A4" t="s">
        <v>194</v>
      </c>
      <c r="B4">
        <v>3</v>
      </c>
      <c r="C4">
        <v>5.1799999999999999E-2</v>
      </c>
      <c r="D4">
        <v>2023</v>
      </c>
    </row>
    <row r="5" spans="1:4" x14ac:dyDescent="0.25">
      <c r="A5" t="s">
        <v>174</v>
      </c>
      <c r="B5">
        <v>4</v>
      </c>
      <c r="C5">
        <v>0.11119999999999999</v>
      </c>
      <c r="D5">
        <v>2023</v>
      </c>
    </row>
    <row r="6" spans="1:4" x14ac:dyDescent="0.25">
      <c r="A6" t="s">
        <v>175</v>
      </c>
      <c r="B6">
        <v>5</v>
      </c>
      <c r="C6">
        <v>0.20799999999999999</v>
      </c>
      <c r="D6">
        <v>2023</v>
      </c>
    </row>
    <row r="7" spans="1:4" x14ac:dyDescent="0.25">
      <c r="A7" t="s">
        <v>172</v>
      </c>
      <c r="B7">
        <v>6</v>
      </c>
      <c r="C7">
        <v>0.37959999999999999</v>
      </c>
      <c r="D7">
        <v>2023</v>
      </c>
    </row>
    <row r="8" spans="1:4" x14ac:dyDescent="0.25">
      <c r="A8" t="s">
        <v>177</v>
      </c>
      <c r="B8">
        <v>7</v>
      </c>
      <c r="C8">
        <v>0.59399999999999997</v>
      </c>
      <c r="D8">
        <v>2023</v>
      </c>
    </row>
    <row r="9" spans="1:4" x14ac:dyDescent="0.25">
      <c r="A9" t="s">
        <v>195</v>
      </c>
      <c r="B9">
        <v>8</v>
      </c>
      <c r="C9">
        <v>0.91300000000000003</v>
      </c>
      <c r="D9">
        <v>2023</v>
      </c>
    </row>
    <row r="10" spans="1:4" x14ac:dyDescent="0.25">
      <c r="A10" t="s">
        <v>196</v>
      </c>
      <c r="B10">
        <v>9</v>
      </c>
      <c r="C10">
        <v>1.32</v>
      </c>
      <c r="D10">
        <v>2023</v>
      </c>
    </row>
    <row r="11" spans="1:4" x14ac:dyDescent="0.25">
      <c r="A11" t="s">
        <v>198</v>
      </c>
      <c r="B11">
        <v>10</v>
      </c>
      <c r="C11">
        <v>2.6179999999999999</v>
      </c>
      <c r="D11">
        <v>2023</v>
      </c>
    </row>
    <row r="12" spans="1:4" x14ac:dyDescent="0.25">
      <c r="A12" t="s">
        <v>199</v>
      </c>
      <c r="B12">
        <v>11</v>
      </c>
      <c r="C12">
        <v>4.62</v>
      </c>
      <c r="D12">
        <v>2023</v>
      </c>
    </row>
    <row r="13" spans="1:4" x14ac:dyDescent="0.25">
      <c r="A13" t="s">
        <v>201</v>
      </c>
      <c r="B13">
        <v>12</v>
      </c>
      <c r="C13">
        <v>7.48</v>
      </c>
      <c r="D13">
        <v>2023</v>
      </c>
    </row>
    <row r="14" spans="1:4" x14ac:dyDescent="0.25">
      <c r="A14" t="s">
        <v>203</v>
      </c>
      <c r="B14">
        <v>13</v>
      </c>
      <c r="C14">
        <v>10.769</v>
      </c>
      <c r="D14">
        <v>2023</v>
      </c>
    </row>
    <row r="15" spans="1:4" x14ac:dyDescent="0.25">
      <c r="A15" t="s">
        <v>204</v>
      </c>
      <c r="B15">
        <v>14</v>
      </c>
      <c r="C15">
        <v>15.234999999999999</v>
      </c>
      <c r="D15">
        <v>2023</v>
      </c>
    </row>
    <row r="16" spans="1:4" x14ac:dyDescent="0.25">
      <c r="A16" t="s">
        <v>206</v>
      </c>
      <c r="B16">
        <v>15</v>
      </c>
      <c r="C16">
        <v>19.942</v>
      </c>
      <c r="D16">
        <v>2023</v>
      </c>
    </row>
    <row r="17" spans="1:4" x14ac:dyDescent="0.25">
      <c r="A17" t="s">
        <v>208</v>
      </c>
      <c r="B17">
        <v>16</v>
      </c>
      <c r="C17">
        <v>26.443999999999999</v>
      </c>
      <c r="D17">
        <v>2023</v>
      </c>
    </row>
    <row r="18" spans="1:4" x14ac:dyDescent="0.25">
      <c r="A18" t="s">
        <v>210</v>
      </c>
      <c r="B18">
        <v>17</v>
      </c>
      <c r="C18">
        <v>35.726799999999997</v>
      </c>
      <c r="D18">
        <v>2023</v>
      </c>
    </row>
    <row r="19" spans="1:4" x14ac:dyDescent="0.25">
      <c r="A19" t="s">
        <v>212</v>
      </c>
      <c r="B19">
        <v>17</v>
      </c>
      <c r="C19">
        <v>48.268000000000001</v>
      </c>
      <c r="D19">
        <v>2023</v>
      </c>
    </row>
    <row r="20" spans="1:4" x14ac:dyDescent="0.25">
      <c r="A20" t="s">
        <v>214</v>
      </c>
      <c r="B20">
        <v>17</v>
      </c>
      <c r="C20">
        <v>72.866200000000006</v>
      </c>
      <c r="D20">
        <v>2023</v>
      </c>
    </row>
    <row r="21" spans="1:4" x14ac:dyDescent="0.25">
      <c r="A21" t="s">
        <v>216</v>
      </c>
      <c r="B21">
        <v>17</v>
      </c>
      <c r="C21">
        <v>100</v>
      </c>
      <c r="D21">
        <v>2023</v>
      </c>
    </row>
    <row r="22" spans="1:4" x14ac:dyDescent="0.25">
      <c r="A22" t="s">
        <v>217</v>
      </c>
      <c r="C22">
        <v>100</v>
      </c>
      <c r="D22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4"/>
  <sheetViews>
    <sheetView topLeftCell="D1" workbookViewId="0">
      <selection activeCell="I10" sqref="I10:J15"/>
    </sheetView>
  </sheetViews>
  <sheetFormatPr defaultRowHeight="15" x14ac:dyDescent="0.25"/>
  <cols>
    <col min="1" max="1" width="22.42578125" customWidth="1"/>
    <col min="2" max="2" width="27.28515625" customWidth="1"/>
    <col min="3" max="3" width="19.42578125" bestFit="1" customWidth="1"/>
    <col min="4" max="4" width="19" bestFit="1" customWidth="1"/>
    <col min="5" max="5" width="20.28515625" customWidth="1"/>
    <col min="6" max="6" width="21.85546875" customWidth="1"/>
    <col min="7" max="7" width="11.42578125" bestFit="1" customWidth="1"/>
    <col min="9" max="9" width="26.5703125" customWidth="1"/>
    <col min="10" max="10" width="23.85546875" customWidth="1"/>
  </cols>
  <sheetData>
    <row r="1" spans="1:10" x14ac:dyDescent="0.25">
      <c r="A1" s="28" t="s">
        <v>224</v>
      </c>
      <c r="B1" s="28" t="s">
        <v>225</v>
      </c>
      <c r="E1" s="29" t="s">
        <v>28</v>
      </c>
      <c r="F1" s="29" t="s">
        <v>226</v>
      </c>
      <c r="I1" s="30" t="s">
        <v>227</v>
      </c>
      <c r="J1" s="30" t="s">
        <v>228</v>
      </c>
    </row>
    <row r="2" spans="1:10" x14ac:dyDescent="0.25">
      <c r="A2" s="31">
        <v>1</v>
      </c>
      <c r="B2" s="33">
        <v>151840000</v>
      </c>
      <c r="E2" s="32" t="s">
        <v>31</v>
      </c>
      <c r="F2" s="33">
        <v>100000000</v>
      </c>
      <c r="I2">
        <v>1</v>
      </c>
      <c r="J2" s="33">
        <v>550000000</v>
      </c>
    </row>
    <row r="3" spans="1:10" x14ac:dyDescent="0.25">
      <c r="A3" s="31">
        <v>2</v>
      </c>
      <c r="B3" s="33">
        <v>137280000</v>
      </c>
      <c r="E3" s="32" t="s">
        <v>59</v>
      </c>
      <c r="F3" s="33">
        <v>320000000</v>
      </c>
      <c r="I3">
        <v>2</v>
      </c>
      <c r="J3" s="33">
        <v>510000000</v>
      </c>
    </row>
    <row r="4" spans="1:10" x14ac:dyDescent="0.25">
      <c r="A4" s="31">
        <v>3</v>
      </c>
      <c r="B4" s="33">
        <v>122720000</v>
      </c>
      <c r="E4" s="32" t="s">
        <v>34</v>
      </c>
      <c r="F4" s="33">
        <v>390000000</v>
      </c>
      <c r="I4">
        <v>3</v>
      </c>
      <c r="J4" s="33">
        <v>780000000</v>
      </c>
    </row>
    <row r="5" spans="1:10" x14ac:dyDescent="0.25">
      <c r="A5" s="31">
        <v>4</v>
      </c>
      <c r="B5" s="33">
        <v>106080000</v>
      </c>
      <c r="E5" s="32" t="s">
        <v>66</v>
      </c>
      <c r="F5" s="33">
        <v>180000000</v>
      </c>
      <c r="I5">
        <v>4</v>
      </c>
      <c r="J5" s="33">
        <v>1040000000</v>
      </c>
    </row>
    <row r="6" spans="1:10" x14ac:dyDescent="0.25">
      <c r="A6" s="31">
        <v>5</v>
      </c>
      <c r="B6" s="33">
        <v>91520000</v>
      </c>
      <c r="E6" s="32" t="s">
        <v>49</v>
      </c>
      <c r="F6" s="33">
        <v>270000000</v>
      </c>
      <c r="I6">
        <v>5</v>
      </c>
      <c r="J6" s="33">
        <v>360000000</v>
      </c>
    </row>
    <row r="7" spans="1:10" x14ac:dyDescent="0.25">
      <c r="A7" s="31">
        <v>6</v>
      </c>
      <c r="B7" s="33">
        <v>68640000</v>
      </c>
      <c r="E7" s="32" t="s">
        <v>39</v>
      </c>
      <c r="F7" s="33">
        <v>560000000</v>
      </c>
    </row>
    <row r="8" spans="1:10" x14ac:dyDescent="0.25">
      <c r="A8" s="31">
        <v>7</v>
      </c>
      <c r="B8" s="33">
        <v>56160000</v>
      </c>
      <c r="E8" s="32" t="s">
        <v>44</v>
      </c>
      <c r="F8" s="33">
        <v>200000000</v>
      </c>
    </row>
    <row r="9" spans="1:10" x14ac:dyDescent="0.25">
      <c r="A9" s="31">
        <v>8</v>
      </c>
      <c r="B9" s="33">
        <v>47840000</v>
      </c>
    </row>
    <row r="10" spans="1:10" x14ac:dyDescent="0.25">
      <c r="A10" s="31">
        <v>9</v>
      </c>
      <c r="B10" s="33">
        <v>41600000</v>
      </c>
      <c r="I10" s="30"/>
      <c r="J10" s="30"/>
    </row>
    <row r="11" spans="1:10" x14ac:dyDescent="0.25">
      <c r="A11" s="31">
        <v>10</v>
      </c>
      <c r="B11" s="33">
        <v>35360000</v>
      </c>
      <c r="J11" s="33"/>
    </row>
    <row r="12" spans="1:10" x14ac:dyDescent="0.25">
      <c r="A12" s="31">
        <v>11</v>
      </c>
      <c r="B12" s="33">
        <v>24960000</v>
      </c>
      <c r="E12" s="30"/>
      <c r="F12" s="30"/>
      <c r="J12" s="33"/>
    </row>
    <row r="13" spans="1:10" x14ac:dyDescent="0.25">
      <c r="A13" s="31">
        <v>12</v>
      </c>
      <c r="B13" s="33">
        <v>17680000</v>
      </c>
      <c r="F13" s="33"/>
      <c r="J13" s="33"/>
    </row>
    <row r="14" spans="1:10" x14ac:dyDescent="0.25">
      <c r="A14" s="31">
        <v>13</v>
      </c>
      <c r="B14" s="33">
        <v>12480000</v>
      </c>
      <c r="F14" s="33"/>
      <c r="J14" s="33"/>
    </row>
    <row r="15" spans="1:10" x14ac:dyDescent="0.25">
      <c r="A15" s="31">
        <v>14</v>
      </c>
      <c r="B15" s="33">
        <v>9360000</v>
      </c>
      <c r="F15" s="33"/>
      <c r="J15" s="33"/>
    </row>
    <row r="16" spans="1:10" x14ac:dyDescent="0.25">
      <c r="A16" s="31">
        <v>15</v>
      </c>
      <c r="B16" s="33">
        <v>7280000</v>
      </c>
      <c r="F16" s="33"/>
    </row>
    <row r="17" spans="1:7" x14ac:dyDescent="0.25">
      <c r="A17" s="31">
        <v>16</v>
      </c>
      <c r="B17" s="33">
        <v>3952000</v>
      </c>
      <c r="F17" s="33"/>
    </row>
    <row r="18" spans="1:7" x14ac:dyDescent="0.25">
      <c r="A18" s="31">
        <v>17</v>
      </c>
      <c r="B18" s="33">
        <v>1144000</v>
      </c>
      <c r="F18" s="33"/>
    </row>
    <row r="19" spans="1:7" x14ac:dyDescent="0.25">
      <c r="F19" s="33"/>
    </row>
    <row r="27" spans="1:7" x14ac:dyDescent="0.25">
      <c r="B27" s="30"/>
      <c r="C27" s="30"/>
      <c r="D27" s="30"/>
      <c r="E27" s="30"/>
      <c r="F27" s="30"/>
      <c r="G27" s="30"/>
    </row>
    <row r="28" spans="1:7" x14ac:dyDescent="0.25">
      <c r="C28" s="33"/>
      <c r="E28" s="33"/>
      <c r="G28" s="33"/>
    </row>
    <row r="29" spans="1:7" x14ac:dyDescent="0.25">
      <c r="C29" s="33"/>
      <c r="E29" s="33"/>
      <c r="G29" s="33"/>
    </row>
    <row r="30" spans="1:7" x14ac:dyDescent="0.25">
      <c r="C30" s="33"/>
      <c r="E30" s="33"/>
      <c r="G30" s="33"/>
    </row>
    <row r="31" spans="1:7" x14ac:dyDescent="0.25">
      <c r="C31" s="33"/>
      <c r="E31" s="33"/>
      <c r="G31" s="33"/>
    </row>
    <row r="32" spans="1:7" x14ac:dyDescent="0.25">
      <c r="C32" s="33"/>
      <c r="E32" s="33"/>
      <c r="G32" s="33"/>
    </row>
    <row r="33" spans="3:5" x14ac:dyDescent="0.25">
      <c r="C33" s="33"/>
      <c r="E33" s="33"/>
    </row>
    <row r="34" spans="3:5" x14ac:dyDescent="0.25">
      <c r="C34" s="33"/>
      <c r="E34" s="33"/>
    </row>
    <row r="35" spans="3:5" x14ac:dyDescent="0.25">
      <c r="C35" s="33"/>
    </row>
    <row r="36" spans="3:5" x14ac:dyDescent="0.25">
      <c r="C36" s="33"/>
    </row>
    <row r="37" spans="3:5" x14ac:dyDescent="0.25">
      <c r="C37" s="33"/>
    </row>
    <row r="38" spans="3:5" x14ac:dyDescent="0.25">
      <c r="C38" s="33"/>
    </row>
    <row r="39" spans="3:5" x14ac:dyDescent="0.25">
      <c r="C39" s="33"/>
    </row>
    <row r="40" spans="3:5" x14ac:dyDescent="0.25">
      <c r="C40" s="33"/>
    </row>
    <row r="41" spans="3:5" x14ac:dyDescent="0.25">
      <c r="C41" s="33"/>
    </row>
    <row r="42" spans="3:5" x14ac:dyDescent="0.25">
      <c r="C42" s="33"/>
    </row>
    <row r="43" spans="3:5" x14ac:dyDescent="0.25">
      <c r="C43" s="33"/>
    </row>
    <row r="44" spans="3:5" x14ac:dyDescent="0.25">
      <c r="C44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Collateral Types</vt:lpstr>
      <vt:lpstr>CUSTOMER</vt:lpstr>
      <vt:lpstr>fact risk</vt:lpstr>
      <vt:lpstr>Collateral Details</vt:lpstr>
      <vt:lpstr>Provision</vt:lpstr>
      <vt:lpstr>Fact writeen-off</vt:lpstr>
      <vt:lpstr>fact restructred</vt:lpstr>
      <vt:lpstr>rating</vt:lpstr>
      <vt:lpstr>Rating and PDS&amp;P	Moody's	Fitch	</vt:lpstr>
      <vt:lpstr>PD</vt:lpstr>
      <vt:lpstr>Risk Limit</vt:lpstr>
      <vt:lpstr>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ADARSH PAWAR</cp:lastModifiedBy>
  <dcterms:created xsi:type="dcterms:W3CDTF">2015-06-05T18:17:20Z</dcterms:created>
  <dcterms:modified xsi:type="dcterms:W3CDTF">2025-05-21T08:51:02Z</dcterms:modified>
</cp:coreProperties>
</file>