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STUDY MATERIAL\IPGP\EXCEL\FitBit Dataset\"/>
    </mc:Choice>
  </mc:AlternateContent>
  <xr:revisionPtr revIDLastSave="0" documentId="13_ncr:1_{1B8B0763-85C3-46A4-A3C0-1E5F947B4F08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ID_WISE" sheetId="2" r:id="rId1"/>
    <sheet name="DATE_WISE" sheetId="3" r:id="rId2"/>
    <sheet name="Charts" sheetId="4" r:id="rId3"/>
    <sheet name="Dashboard" sheetId="5" r:id="rId4"/>
  </sheets>
  <definedNames>
    <definedName name="_xlnm._FilterDatabase" localSheetId="1" hidden="1">DATE_WISE!$A$3:$J$34</definedName>
    <definedName name="_xlnm._FilterDatabase" localSheetId="0" hidden="1">ID_WISE!$E$1:$E$36</definedName>
    <definedName name="_xlchart.v2.0" hidden="1">Charts!$D$4:$D$6</definedName>
    <definedName name="_xlchart.v2.1" hidden="1">Charts!$E$3</definedName>
    <definedName name="_xlchart.v2.2" hidden="1">Charts!$E$4:$E$6</definedName>
    <definedName name="_xlchart.v2.3" hidden="1">Charts!$D$4:$D$6</definedName>
    <definedName name="_xlchart.v2.4" hidden="1">Charts!$E$3</definedName>
    <definedName name="_xlchart.v2.5" hidden="1">Charts!$E$4:$E$6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5" i="4"/>
  <c r="B4" i="4"/>
  <c r="E6" i="4"/>
  <c r="E7" i="4" s="1"/>
  <c r="E5" i="4"/>
  <c r="E4" i="4"/>
  <c r="E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4" i="2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4" i="3"/>
  <c r="C4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B7" i="4" l="1"/>
</calcChain>
</file>

<file path=xl/sharedStrings.xml><?xml version="1.0" encoding="utf-8"?>
<sst xmlns="http://schemas.openxmlformats.org/spreadsheetml/2006/main" count="108" uniqueCount="68">
  <si>
    <t>Count of ActivityDate</t>
  </si>
  <si>
    <t>Activity Category</t>
  </si>
  <si>
    <t>Average of TotalDistance</t>
  </si>
  <si>
    <t>Distance travelled Category</t>
  </si>
  <si>
    <t>Sum of TotalSteps</t>
  </si>
  <si>
    <t>Sum of Calories</t>
  </si>
  <si>
    <t>Average of FairlyActiveMinutes</t>
  </si>
  <si>
    <t>Average of LightlyActiveMinutes</t>
  </si>
  <si>
    <t>Average of VeryActiveMinutes</t>
  </si>
  <si>
    <t>12-Apr-2016</t>
  </si>
  <si>
    <t>13-Apr-2016</t>
  </si>
  <si>
    <t>14-Apr-2016</t>
  </si>
  <si>
    <t>15-Apr-2016</t>
  </si>
  <si>
    <t>16-Apr-2016</t>
  </si>
  <si>
    <t>17-Apr-2016</t>
  </si>
  <si>
    <t>18-Apr-2016</t>
  </si>
  <si>
    <t>19-Apr-2016</t>
  </si>
  <si>
    <t>20-Apr-2016</t>
  </si>
  <si>
    <t>21-Apr-2016</t>
  </si>
  <si>
    <t>22-Apr-2016</t>
  </si>
  <si>
    <t>23-Apr-2016</t>
  </si>
  <si>
    <t>24-Apr-2016</t>
  </si>
  <si>
    <t>25-Apr-2016</t>
  </si>
  <si>
    <t>26-Apr-2016</t>
  </si>
  <si>
    <t>27-Apr-2016</t>
  </si>
  <si>
    <t>28-Apr-2016</t>
  </si>
  <si>
    <t>29-Apr-2016</t>
  </si>
  <si>
    <t>30-Apr-2016</t>
  </si>
  <si>
    <t>01-May-2016</t>
  </si>
  <si>
    <t>02-May-2016</t>
  </si>
  <si>
    <t>03-May-2016</t>
  </si>
  <si>
    <t>04-May-2016</t>
  </si>
  <si>
    <t>05-May-2016</t>
  </si>
  <si>
    <t>06-May-2016</t>
  </si>
  <si>
    <t>07-May-2016</t>
  </si>
  <si>
    <t>08-May-2016</t>
  </si>
  <si>
    <t>09-May-2016</t>
  </si>
  <si>
    <t>10-May-2016</t>
  </si>
  <si>
    <t>11-May-2016</t>
  </si>
  <si>
    <t>12-May-2016</t>
  </si>
  <si>
    <t>Count of Id</t>
  </si>
  <si>
    <t>Grand Total</t>
  </si>
  <si>
    <t>Dates</t>
  </si>
  <si>
    <t>Actiive Category</t>
  </si>
  <si>
    <t>Customer ID</t>
  </si>
  <si>
    <t>TASK 4: Table created based on Customer ID.</t>
  </si>
  <si>
    <t>TASK 4: Table created based on Distinct Dates.</t>
  </si>
  <si>
    <t>Active</t>
  </si>
  <si>
    <t>Light</t>
  </si>
  <si>
    <t>Moderate</t>
  </si>
  <si>
    <t>Count of Customer ID</t>
  </si>
  <si>
    <t>Beginner</t>
  </si>
  <si>
    <t>Intermediate</t>
  </si>
  <si>
    <t>Pro</t>
  </si>
  <si>
    <t>Count of Activity Date</t>
  </si>
  <si>
    <t xml:space="preserve"> =IF(B4&gt;30,"Active",IF(B4&lt;26,"light","Moderate"))</t>
  </si>
  <si>
    <t>If CAD is greater than 30</t>
  </si>
  <si>
    <t>If CAD is between than 30 to 26</t>
  </si>
  <si>
    <t>If CAD is smller than 26</t>
  </si>
  <si>
    <t xml:space="preserve">Applied formula is </t>
  </si>
  <si>
    <t>Criteria</t>
  </si>
  <si>
    <t>Total distance travelled category</t>
  </si>
  <si>
    <t xml:space="preserve"> =IF(D4&gt;8,"Pro",IF(D4&lt;4,"Beginner","Intermediate"))</t>
  </si>
  <si>
    <t>If ATD is greater than 8</t>
  </si>
  <si>
    <t>If ATD is smller than 4</t>
  </si>
  <si>
    <t>If ATD is between than 8 to 4</t>
  </si>
  <si>
    <t>Distance Travelled Category</t>
  </si>
  <si>
    <t>TASK 4: WeFit Daily Activity Analytics Dashboard.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</si>
</sst>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mbria"/>
      <family val="1"/>
    </font>
    <font>
      <b/>
      <i/>
      <sz val="18"/>
      <color theme="2"/>
      <name val="Cambria"/>
      <family val="1"/>
    </font>
    <font>
      <sz val="11"/>
      <color theme="2"/>
      <name val="Calibri"/>
      <family val="2"/>
      <scheme val="minor"/>
    </font>
    <font>
      <b/>
      <i/>
      <sz val="11"/>
      <color theme="2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0404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5" borderId="8" xfId="0" applyFont="1" applyFill="1" applyBorder="1"/>
    <xf numFmtId="0" fontId="7" fillId="5" borderId="10" xfId="0" applyFont="1" applyFill="1" applyBorder="1"/>
    <xf numFmtId="0" fontId="8" fillId="5" borderId="12" xfId="0" applyFont="1" applyFill="1" applyBorder="1"/>
    <xf numFmtId="0" fontId="7" fillId="5" borderId="9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4" xfId="0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0" fontId="0" fillId="0" borderId="16" xfId="0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0" borderId="13" xfId="0" applyNumberForma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/>
    <xf numFmtId="0" fontId="0" fillId="0" borderId="14" xfId="0" applyBorder="1"/>
    <xf numFmtId="2" fontId="0" fillId="0" borderId="14" xfId="0" applyNumberFormat="1" applyBorder="1"/>
    <xf numFmtId="2" fontId="0" fillId="0" borderId="9" xfId="0" applyNumberFormat="1" applyBorder="1"/>
    <xf numFmtId="0" fontId="0" fillId="0" borderId="15" xfId="0" applyBorder="1"/>
    <xf numFmtId="2" fontId="0" fillId="0" borderId="15" xfId="0" applyNumberFormat="1" applyBorder="1"/>
    <xf numFmtId="2" fontId="0" fillId="0" borderId="11" xfId="0" applyNumberFormat="1" applyBorder="1"/>
    <xf numFmtId="0" fontId="0" fillId="0" borderId="16" xfId="0" applyBorder="1"/>
    <xf numFmtId="2" fontId="0" fillId="0" borderId="16" xfId="0" applyNumberFormat="1" applyBorder="1"/>
    <xf numFmtId="2" fontId="0" fillId="0" borderId="13" xfId="0" applyNumberFormat="1" applyBorder="1"/>
    <xf numFmtId="0" fontId="0" fillId="8" borderId="8" xfId="0" applyFill="1" applyBorder="1"/>
    <xf numFmtId="0" fontId="0" fillId="8" borderId="10" xfId="0" applyFill="1" applyBorder="1"/>
    <xf numFmtId="0" fontId="0" fillId="8" borderId="12" xfId="0" applyFill="1" applyBorder="1"/>
    <xf numFmtId="0" fontId="0" fillId="8" borderId="8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auto="1"/>
      </font>
      <fill>
        <patternFill>
          <fgColor theme="1"/>
          <bgColor rgb="FF92D050"/>
        </patternFill>
      </fill>
    </dxf>
    <dxf>
      <font>
        <b val="0"/>
        <i/>
      </font>
      <fill>
        <patternFill>
          <bgColor rgb="FFFFFF00"/>
        </patternFill>
      </fill>
    </dxf>
    <dxf>
      <font>
        <b val="0"/>
        <i/>
      </font>
      <fill>
        <patternFill>
          <bgColor rgb="FFFF0000"/>
        </patternFill>
      </fill>
    </dxf>
    <dxf>
      <font>
        <b val="0"/>
        <i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92D050"/>
        </patternFill>
      </fill>
    </dxf>
    <dxf>
      <font>
        <b val="0"/>
        <i/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FF"/>
      <color rgb="FF404040"/>
      <color rgb="FF79AFB3"/>
      <color rgb="FF3366FF"/>
      <color rgb="FFFDE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i="1">
                <a:solidFill>
                  <a:schemeClr val="bg2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Count of Customer in</a:t>
            </a:r>
            <a:r>
              <a:rPr lang="en-US" sz="1400" i="1" baseline="0">
                <a:solidFill>
                  <a:schemeClr val="bg2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Activity Category Analysis</a:t>
            </a:r>
            <a:endParaRPr lang="en-US" sz="1400" i="1">
              <a:solidFill>
                <a:schemeClr val="bg2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Charts!$B$3</c:f>
              <c:strCache>
                <c:ptCount val="1"/>
                <c:pt idx="0">
                  <c:v>Count of Customer ID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8A-4CCD-9290-11113FE1F16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8A-4CCD-9290-11113FE1F16F}"/>
              </c:ext>
            </c:extLst>
          </c:dPt>
          <c:dPt>
            <c:idx val="2"/>
            <c:bubble3D val="0"/>
            <c:spPr>
              <a:solidFill>
                <a:srgbClr val="3366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48A-4CCD-9290-11113FE1F1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Charts!$A$4:$A$6</c:f>
              <c:strCache>
                <c:ptCount val="3"/>
                <c:pt idx="0">
                  <c:v>Active</c:v>
                </c:pt>
                <c:pt idx="1">
                  <c:v>Light</c:v>
                </c:pt>
                <c:pt idx="2">
                  <c:v>Moderate</c:v>
                </c:pt>
              </c:strCache>
            </c:strRef>
          </c:cat>
          <c:val>
            <c:numRef>
              <c:f>Charts!$B$4:$B$6</c:f>
              <c:numCache>
                <c:formatCode>General</c:formatCode>
                <c:ptCount val="3"/>
                <c:pt idx="0">
                  <c:v>21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CCD-9290-11113FE1F16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IN" sz="1600" b="1" i="1" u="none" strike="noStrike" baseline="0"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Customer Calorie Intake Analysis</a:t>
            </a:r>
            <a:endParaRPr lang="en-US" b="1" i="1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ID_WISE!$G$3</c:f>
              <c:strCache>
                <c:ptCount val="1"/>
                <c:pt idx="0">
                  <c:v>Sum of Calories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ID_WISE!$A$4:$A$36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ID_WISE!$G$5:$G$36</c:f>
              <c:numCache>
                <c:formatCode>General</c:formatCode>
                <c:ptCount val="32"/>
                <c:pt idx="0">
                  <c:v>45984</c:v>
                </c:pt>
                <c:pt idx="1">
                  <c:v>84339</c:v>
                </c:pt>
                <c:pt idx="2">
                  <c:v>48778</c:v>
                </c:pt>
                <c:pt idx="3">
                  <c:v>67357</c:v>
                </c:pt>
                <c:pt idx="4">
                  <c:v>77809</c:v>
                </c:pt>
                <c:pt idx="5">
                  <c:v>47760</c:v>
                </c:pt>
                <c:pt idx="6">
                  <c:v>53449</c:v>
                </c:pt>
                <c:pt idx="7">
                  <c:v>36782</c:v>
                </c:pt>
                <c:pt idx="8">
                  <c:v>59426</c:v>
                </c:pt>
                <c:pt idx="9">
                  <c:v>38662</c:v>
                </c:pt>
                <c:pt idx="10">
                  <c:v>45410</c:v>
                </c:pt>
                <c:pt idx="11">
                  <c:v>73960</c:v>
                </c:pt>
                <c:pt idx="12">
                  <c:v>7895</c:v>
                </c:pt>
                <c:pt idx="13">
                  <c:v>63168</c:v>
                </c:pt>
                <c:pt idx="14">
                  <c:v>95910</c:v>
                </c:pt>
                <c:pt idx="15">
                  <c:v>67772</c:v>
                </c:pt>
                <c:pt idx="16">
                  <c:v>63031</c:v>
                </c:pt>
                <c:pt idx="17">
                  <c:v>91932</c:v>
                </c:pt>
                <c:pt idx="18">
                  <c:v>58146</c:v>
                </c:pt>
                <c:pt idx="19">
                  <c:v>100789</c:v>
                </c:pt>
                <c:pt idx="20">
                  <c:v>63312</c:v>
                </c:pt>
                <c:pt idx="21">
                  <c:v>75389</c:v>
                </c:pt>
                <c:pt idx="22">
                  <c:v>55426</c:v>
                </c:pt>
                <c:pt idx="23">
                  <c:v>61443</c:v>
                </c:pt>
                <c:pt idx="24">
                  <c:v>66144</c:v>
                </c:pt>
                <c:pt idx="25">
                  <c:v>79557</c:v>
                </c:pt>
                <c:pt idx="26">
                  <c:v>91320</c:v>
                </c:pt>
                <c:pt idx="27">
                  <c:v>33972</c:v>
                </c:pt>
                <c:pt idx="28">
                  <c:v>106534</c:v>
                </c:pt>
                <c:pt idx="29">
                  <c:v>84693</c:v>
                </c:pt>
                <c:pt idx="30">
                  <c:v>56907</c:v>
                </c:pt>
                <c:pt idx="31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E-4F9E-9DAC-EC1DEF9CC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4"/>
        <c:axId val="1156343760"/>
        <c:axId val="1156349520"/>
      </c:barChart>
      <c:catAx>
        <c:axId val="11563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49520"/>
        <c:crosses val="autoZero"/>
        <c:auto val="1"/>
        <c:lblAlgn val="ctr"/>
        <c:lblOffset val="100"/>
        <c:noMultiLvlLbl val="0"/>
      </c:catAx>
      <c:valAx>
        <c:axId val="11563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i="1">
                <a:solidFill>
                  <a:schemeClr val="bg2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Count of Customer in</a:t>
            </a:r>
            <a:r>
              <a:rPr lang="en-US" sz="1400" i="1" baseline="0">
                <a:solidFill>
                  <a:schemeClr val="bg2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Activity Category Analysis</a:t>
            </a:r>
            <a:endParaRPr lang="en-US" sz="1400" i="1">
              <a:solidFill>
                <a:schemeClr val="bg2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Charts!$B$3</c:f>
              <c:strCache>
                <c:ptCount val="1"/>
                <c:pt idx="0">
                  <c:v>Count of Customer ID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E8-4E18-8F5E-0F9A60E2BBB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E8-4E18-8F5E-0F9A60E2BBBA}"/>
              </c:ext>
            </c:extLst>
          </c:dPt>
          <c:dPt>
            <c:idx val="2"/>
            <c:bubble3D val="0"/>
            <c:spPr>
              <a:solidFill>
                <a:srgbClr val="3366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E8-4E18-8F5E-0F9A60E2BB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Charts!$A$4:$A$6</c:f>
              <c:strCache>
                <c:ptCount val="3"/>
                <c:pt idx="0">
                  <c:v>Active</c:v>
                </c:pt>
                <c:pt idx="1">
                  <c:v>Light</c:v>
                </c:pt>
                <c:pt idx="2">
                  <c:v>Moderate</c:v>
                </c:pt>
              </c:strCache>
            </c:strRef>
          </c:cat>
          <c:val>
            <c:numRef>
              <c:f>Charts!$B$4:$B$6</c:f>
              <c:numCache>
                <c:formatCode>General</c:formatCode>
                <c:ptCount val="3"/>
                <c:pt idx="0">
                  <c:v>21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8-4E18-8F5E-0F9A60E2B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IN" sz="1600" b="1" i="1" u="none" strike="noStrike" baseline="0">
                <a:effectLst/>
              </a:rPr>
              <a:t>Distribution of Steps Across Customers</a:t>
            </a:r>
            <a:endParaRPr lang="en-US" b="1" i="1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ID_WISE!$F$3</c:f>
              <c:strCache>
                <c:ptCount val="1"/>
                <c:pt idx="0">
                  <c:v>Sum of TotalSteps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35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ID_WISE!$A$4:$A$36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ID_WISE!$F$4:$F$36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E-4A6A-8050-E16C82C65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4"/>
        <c:axId val="1156343760"/>
        <c:axId val="1156349520"/>
      </c:barChart>
      <c:catAx>
        <c:axId val="11563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49520"/>
        <c:crosses val="autoZero"/>
        <c:auto val="1"/>
        <c:lblAlgn val="ctr"/>
        <c:lblOffset val="100"/>
        <c:noMultiLvlLbl val="0"/>
      </c:catAx>
      <c:valAx>
        <c:axId val="11563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1" u="none" strike="noStrike" baseline="0"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Customer Activity Analysis: Average Minutes</a:t>
            </a:r>
            <a:endParaRPr lang="en-IN" b="1" i="1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ID_WISE!$H$3</c:f>
              <c:strCache>
                <c:ptCount val="1"/>
                <c:pt idx="0">
                  <c:v>Average of FairlyActiveMinutes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ID_WISE!$A$4:$A$36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ID_WISE!$H$4:$H$36</c:f>
              <c:numCache>
                <c:formatCode>0.00</c:formatCode>
                <c:ptCount val="33"/>
                <c:pt idx="0">
                  <c:v>19.161290322580644</c:v>
                </c:pt>
                <c:pt idx="1">
                  <c:v>5.806451612903226</c:v>
                </c:pt>
                <c:pt idx="2">
                  <c:v>21.366666666666667</c:v>
                </c:pt>
                <c:pt idx="3">
                  <c:v>1.2903225806451613</c:v>
                </c:pt>
                <c:pt idx="4">
                  <c:v>0.77419354838709675</c:v>
                </c:pt>
                <c:pt idx="5">
                  <c:v>19.35483870967742</c:v>
                </c:pt>
                <c:pt idx="6">
                  <c:v>0.25806451612903225</c:v>
                </c:pt>
                <c:pt idx="7">
                  <c:v>2.5806451612903225</c:v>
                </c:pt>
                <c:pt idx="8">
                  <c:v>20.555555555555557</c:v>
                </c:pt>
                <c:pt idx="9">
                  <c:v>6.129032258064516</c:v>
                </c:pt>
                <c:pt idx="10">
                  <c:v>4.0999999999999996</c:v>
                </c:pt>
                <c:pt idx="11">
                  <c:v>61.266666666666666</c:v>
                </c:pt>
                <c:pt idx="12">
                  <c:v>5.354838709677419</c:v>
                </c:pt>
                <c:pt idx="13">
                  <c:v>1.5</c:v>
                </c:pt>
                <c:pt idx="14">
                  <c:v>12.32258064516129</c:v>
                </c:pt>
                <c:pt idx="15">
                  <c:v>20.35483870967742</c:v>
                </c:pt>
                <c:pt idx="16">
                  <c:v>1.7419354838709677</c:v>
                </c:pt>
                <c:pt idx="17">
                  <c:v>13.709677419354838</c:v>
                </c:pt>
                <c:pt idx="18">
                  <c:v>26.032258064516128</c:v>
                </c:pt>
                <c:pt idx="19">
                  <c:v>13</c:v>
                </c:pt>
                <c:pt idx="20">
                  <c:v>29.833333333333332</c:v>
                </c:pt>
                <c:pt idx="21">
                  <c:v>2.0357142857142856</c:v>
                </c:pt>
                <c:pt idx="22">
                  <c:v>3.7931034482758621</c:v>
                </c:pt>
                <c:pt idx="23">
                  <c:v>14.807692307692308</c:v>
                </c:pt>
                <c:pt idx="24">
                  <c:v>18.516129032258064</c:v>
                </c:pt>
                <c:pt idx="25">
                  <c:v>16.26923076923077</c:v>
                </c:pt>
                <c:pt idx="26">
                  <c:v>25.35483870967742</c:v>
                </c:pt>
                <c:pt idx="27">
                  <c:v>9.5806451612903221</c:v>
                </c:pt>
                <c:pt idx="28">
                  <c:v>14.315789473684211</c:v>
                </c:pt>
                <c:pt idx="29">
                  <c:v>10.258064516129032</c:v>
                </c:pt>
                <c:pt idx="30">
                  <c:v>22.193548387096776</c:v>
                </c:pt>
                <c:pt idx="31">
                  <c:v>4.0344827586206895</c:v>
                </c:pt>
                <c:pt idx="32">
                  <c:v>9.935483870967742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5BA-91E6-38607817AA59}"/>
            </c:ext>
          </c:extLst>
        </c:ser>
        <c:ser>
          <c:idx val="1"/>
          <c:order val="1"/>
          <c:tx>
            <c:strRef>
              <c:f>ID_WISE!$I$3</c:f>
              <c:strCache>
                <c:ptCount val="1"/>
                <c:pt idx="0">
                  <c:v>Average of LightlyActiveMinutes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ID_WISE!$A$4:$A$36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ID_WISE!$I$4:$I$36</c:f>
              <c:numCache>
                <c:formatCode>0.00</c:formatCode>
                <c:ptCount val="33"/>
                <c:pt idx="0">
                  <c:v>219.93548387096774</c:v>
                </c:pt>
                <c:pt idx="1">
                  <c:v>153.48387096774192</c:v>
                </c:pt>
                <c:pt idx="2">
                  <c:v>178.46666666666667</c:v>
                </c:pt>
                <c:pt idx="3">
                  <c:v>115.45161290322581</c:v>
                </c:pt>
                <c:pt idx="4">
                  <c:v>38.58064516129032</c:v>
                </c:pt>
                <c:pt idx="5">
                  <c:v>257.45161290322579</c:v>
                </c:pt>
                <c:pt idx="6">
                  <c:v>256.64516129032256</c:v>
                </c:pt>
                <c:pt idx="7">
                  <c:v>198.19354838709677</c:v>
                </c:pt>
                <c:pt idx="8">
                  <c:v>252.5</c:v>
                </c:pt>
                <c:pt idx="9">
                  <c:v>308</c:v>
                </c:pt>
                <c:pt idx="10">
                  <c:v>327.9</c:v>
                </c:pt>
                <c:pt idx="11">
                  <c:v>174.76666666666668</c:v>
                </c:pt>
                <c:pt idx="12">
                  <c:v>76.935483870967744</c:v>
                </c:pt>
                <c:pt idx="13">
                  <c:v>103</c:v>
                </c:pt>
                <c:pt idx="14">
                  <c:v>228.7741935483871</c:v>
                </c:pt>
                <c:pt idx="15">
                  <c:v>229.35483870967741</c:v>
                </c:pt>
                <c:pt idx="16">
                  <c:v>209.09677419354838</c:v>
                </c:pt>
                <c:pt idx="17">
                  <c:v>284.96774193548384</c:v>
                </c:pt>
                <c:pt idx="18">
                  <c:v>237.48387096774192</c:v>
                </c:pt>
                <c:pt idx="19">
                  <c:v>206.19354838709677</c:v>
                </c:pt>
                <c:pt idx="20">
                  <c:v>147.93333333333334</c:v>
                </c:pt>
                <c:pt idx="21">
                  <c:v>288.35714285714283</c:v>
                </c:pt>
                <c:pt idx="22">
                  <c:v>227.44827586206895</c:v>
                </c:pt>
                <c:pt idx="23">
                  <c:v>40.153846153846153</c:v>
                </c:pt>
                <c:pt idx="24">
                  <c:v>245.80645161290323</c:v>
                </c:pt>
                <c:pt idx="25">
                  <c:v>280.73076923076923</c:v>
                </c:pt>
                <c:pt idx="26">
                  <c:v>143.83870967741936</c:v>
                </c:pt>
                <c:pt idx="27">
                  <c:v>150.96774193548387</c:v>
                </c:pt>
                <c:pt idx="28">
                  <c:v>116.89473684210526</c:v>
                </c:pt>
                <c:pt idx="29">
                  <c:v>156.09677419354838</c:v>
                </c:pt>
                <c:pt idx="30">
                  <c:v>138.29032258064515</c:v>
                </c:pt>
                <c:pt idx="31">
                  <c:v>91.793103448275858</c:v>
                </c:pt>
                <c:pt idx="32">
                  <c:v>234.70967741935485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A-45BA-91E6-38607817AA59}"/>
            </c:ext>
          </c:extLst>
        </c:ser>
        <c:ser>
          <c:idx val="2"/>
          <c:order val="2"/>
          <c:tx>
            <c:strRef>
              <c:f>ID_WISE!$J$3</c:f>
              <c:strCache>
                <c:ptCount val="1"/>
                <c:pt idx="0">
                  <c:v>Average of VeryActiveMinutes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ID_WISE!$A$4:$A$36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ID_WISE!$J$4:$J$36</c:f>
              <c:numCache>
                <c:formatCode>0.00</c:formatCode>
                <c:ptCount val="33"/>
                <c:pt idx="0">
                  <c:v>38.70967741935484</c:v>
                </c:pt>
                <c:pt idx="1">
                  <c:v>8.67741935483871</c:v>
                </c:pt>
                <c:pt idx="2">
                  <c:v>9.5666666666666664</c:v>
                </c:pt>
                <c:pt idx="3">
                  <c:v>0.12903225806451613</c:v>
                </c:pt>
                <c:pt idx="4">
                  <c:v>1.3225806451612903</c:v>
                </c:pt>
                <c:pt idx="5">
                  <c:v>36.29032258064516</c:v>
                </c:pt>
                <c:pt idx="6">
                  <c:v>9.6774193548387094E-2</c:v>
                </c:pt>
                <c:pt idx="7">
                  <c:v>1.3548387096774193</c:v>
                </c:pt>
                <c:pt idx="8">
                  <c:v>13.5</c:v>
                </c:pt>
                <c:pt idx="9">
                  <c:v>14.096774193548388</c:v>
                </c:pt>
                <c:pt idx="10">
                  <c:v>9.15</c:v>
                </c:pt>
                <c:pt idx="11">
                  <c:v>18.899999999999999</c:v>
                </c:pt>
                <c:pt idx="12">
                  <c:v>5.193548387096774</c:v>
                </c:pt>
                <c:pt idx="13">
                  <c:v>0.75</c:v>
                </c:pt>
                <c:pt idx="14">
                  <c:v>3.5806451612903225</c:v>
                </c:pt>
                <c:pt idx="15">
                  <c:v>23.161290322580644</c:v>
                </c:pt>
                <c:pt idx="16">
                  <c:v>6.612903225806452</c:v>
                </c:pt>
                <c:pt idx="17">
                  <c:v>10.387096774193548</c:v>
                </c:pt>
                <c:pt idx="18">
                  <c:v>5.129032258064516</c:v>
                </c:pt>
                <c:pt idx="19">
                  <c:v>23.419354838709676</c:v>
                </c:pt>
                <c:pt idx="20">
                  <c:v>87.333333333333329</c:v>
                </c:pt>
                <c:pt idx="21">
                  <c:v>1.5714285714285714</c:v>
                </c:pt>
                <c:pt idx="22">
                  <c:v>2.7586206896551726</c:v>
                </c:pt>
                <c:pt idx="23">
                  <c:v>11</c:v>
                </c:pt>
                <c:pt idx="24">
                  <c:v>22.806451612903224</c:v>
                </c:pt>
                <c:pt idx="25">
                  <c:v>31.03846153846154</c:v>
                </c:pt>
                <c:pt idx="26">
                  <c:v>42.58064516129032</c:v>
                </c:pt>
                <c:pt idx="27">
                  <c:v>85.161290322580641</c:v>
                </c:pt>
                <c:pt idx="28">
                  <c:v>20.526315789473685</c:v>
                </c:pt>
                <c:pt idx="29">
                  <c:v>58.677419354838712</c:v>
                </c:pt>
                <c:pt idx="30">
                  <c:v>9.67741935483871</c:v>
                </c:pt>
                <c:pt idx="31">
                  <c:v>0.96551724137931039</c:v>
                </c:pt>
                <c:pt idx="32">
                  <c:v>66.064516129032256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A-45BA-91E6-38607817A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357200"/>
        <c:axId val="1156341840"/>
      </c:barChart>
      <c:catAx>
        <c:axId val="115635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41840"/>
        <c:crosses val="autoZero"/>
        <c:auto val="1"/>
        <c:lblAlgn val="ctr"/>
        <c:lblOffset val="100"/>
        <c:noMultiLvlLbl val="0"/>
      </c:catAx>
      <c:valAx>
        <c:axId val="11563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5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Count of Customer by Distance Travelled Category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chemeClr val="bg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rPr>
            <a:t>Count of Customer by Distance Travelled Category Analysis</a:t>
          </a:r>
        </a:p>
      </cx:txPr>
    </cx:title>
    <cx:plotArea>
      <cx:plotAreaRegion>
        <cx:series layoutId="funnel" uniqueId="{DB46EA09-FF49-4C83-8F92-6DC2BB93536B}">
          <cx:tx>
            <cx:txData>
              <cx:f>_xlchart.v2.1</cx:f>
              <cx:v>Count of Customer ID</cx:v>
            </cx:txData>
          </cx:tx>
          <cx:spPr>
            <a:solidFill>
              <a:srgbClr val="00B05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chemeClr val="bg2"/>
                </a:solidFill>
              </a:defRPr>
            </a:pPr>
            <a:endParaRPr lang="en-US" sz="1100" b="0" i="0" u="none" strike="noStrike" baseline="0">
              <a:solidFill>
                <a:schemeClr val="bg2"/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Count of Customer by Distance Travelled Category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1" u="none" strike="noStrike" spc="100" baseline="0">
              <a:solidFill>
                <a:schemeClr val="bg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rPr>
            <a:t>Count of Customer by Distance Travelled Category Analysis</a:t>
          </a:r>
        </a:p>
      </cx:txPr>
    </cx:title>
    <cx:plotArea>
      <cx:plotAreaRegion>
        <cx:series layoutId="funnel" uniqueId="{DB46EA09-FF49-4C83-8F92-6DC2BB93536B}">
          <cx:tx>
            <cx:txData>
              <cx:f>_xlchart.v2.4</cx:f>
              <cx:v>Count of Customer ID</cx:v>
            </cx:txData>
          </cx:tx>
          <cx:spPr>
            <a:solidFill>
              <a:srgbClr val="0070C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chemeClr val="bg2"/>
                </a:solidFill>
              </a:defRPr>
            </a:pPr>
            <a:endParaRPr lang="en-US" sz="1100" b="0" i="0" u="none" strike="noStrike" baseline="0">
              <a:solidFill>
                <a:schemeClr val="bg2"/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</xdr:colOff>
      <xdr:row>7</xdr:row>
      <xdr:rowOff>165100</xdr:rowOff>
    </xdr:from>
    <xdr:to>
      <xdr:col>3</xdr:col>
      <xdr:colOff>803275</xdr:colOff>
      <xdr:row>22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111EA-BCA2-3B20-EF62-95EE1FDE5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911225</xdr:colOff>
      <xdr:row>7</xdr:row>
      <xdr:rowOff>165100</xdr:rowOff>
    </xdr:from>
    <xdr:to>
      <xdr:col>9</xdr:col>
      <xdr:colOff>9525</xdr:colOff>
      <xdr:row>22</xdr:row>
      <xdr:rowOff>146050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6BF2D4-A871-1664-5D1C-27DD928C09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9025" y="145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27608</xdr:rowOff>
    </xdr:from>
    <xdr:to>
      <xdr:col>7</xdr:col>
      <xdr:colOff>304800</xdr:colOff>
      <xdr:row>16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E6AE8-B7D8-428B-A099-078284C29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331304</xdr:colOff>
      <xdr:row>2</xdr:row>
      <xdr:rowOff>27608</xdr:rowOff>
    </xdr:from>
    <xdr:to>
      <xdr:col>15</xdr:col>
      <xdr:colOff>260350</xdr:colOff>
      <xdr:row>16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CDAA80-DBAF-479B-A5F6-C6F1FA061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285290</xdr:colOff>
      <xdr:row>2</xdr:row>
      <xdr:rowOff>27609</xdr:rowOff>
    </xdr:from>
    <xdr:to>
      <xdr:col>22</xdr:col>
      <xdr:colOff>603251</xdr:colOff>
      <xdr:row>16</xdr:row>
      <xdr:rowOff>174854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9A726C3-1BD2-44EC-B87A-38DC03EA5B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290" y="395909"/>
              <a:ext cx="4585161" cy="2725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28EDF5-5D2B-4A3A-B6C4-986A6D62C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331304</xdr:colOff>
      <xdr:row>17</xdr:row>
      <xdr:rowOff>22412</xdr:rowOff>
    </xdr:from>
    <xdr:to>
      <xdr:col>23</xdr:col>
      <xdr:colOff>7471</xdr:colOff>
      <xdr:row>31</xdr:row>
      <xdr:rowOff>156881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902326-77FF-418E-826A-4E6CFD443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5A53-07D0-42A5-9720-1BCED6A20EA3}">
  <dimension ref="A1:M36"/>
  <sheetViews>
    <sheetView showGridLines="0" zoomScale="66" workbookViewId="0">
      <selection activeCell="F20" sqref="F20"/>
    </sheetView>
  </sheetViews>
  <sheetFormatPr defaultRowHeight="14.5" x14ac:dyDescent="0.35"/>
  <cols>
    <col min="1" max="1" width="11.90625" bestFit="1" customWidth="1"/>
    <col min="2" max="2" width="18.90625" bestFit="1" customWidth="1"/>
    <col min="3" max="3" width="15" style="2" bestFit="1" customWidth="1"/>
    <col min="4" max="4" width="21.90625" bestFit="1" customWidth="1"/>
    <col min="5" max="5" width="24" bestFit="1" customWidth="1"/>
    <col min="6" max="6" width="16" bestFit="1" customWidth="1"/>
    <col min="7" max="7" width="13.81640625" bestFit="1" customWidth="1"/>
    <col min="8" max="8" width="27" bestFit="1" customWidth="1"/>
    <col min="9" max="9" width="27.90625" bestFit="1" customWidth="1"/>
    <col min="10" max="10" width="26.36328125" customWidth="1"/>
    <col min="11" max="11" width="2.26953125" customWidth="1"/>
    <col min="12" max="12" width="27.1796875" customWidth="1"/>
    <col min="13" max="13" width="47.6328125" bestFit="1" customWidth="1"/>
    <col min="14" max="14" width="13.81640625" bestFit="1" customWidth="1"/>
    <col min="15" max="15" width="27.90625" bestFit="1" customWidth="1"/>
    <col min="16" max="16" width="16" bestFit="1" customWidth="1"/>
    <col min="17" max="17" width="26.36328125" bestFit="1" customWidth="1"/>
  </cols>
  <sheetData>
    <row r="1" spans="1:13" x14ac:dyDescent="0.35">
      <c r="A1" s="40" t="s">
        <v>45</v>
      </c>
      <c r="B1" s="41"/>
      <c r="C1" s="41"/>
      <c r="D1" s="41"/>
      <c r="E1" s="41"/>
      <c r="F1" s="41"/>
      <c r="G1" s="41"/>
      <c r="H1" s="41"/>
      <c r="I1" s="41"/>
      <c r="J1" s="41"/>
    </row>
    <row r="2" spans="1:13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3" x14ac:dyDescent="0.35">
      <c r="A3" s="22" t="s">
        <v>44</v>
      </c>
      <c r="B3" s="22" t="s">
        <v>0</v>
      </c>
      <c r="C3" s="23" t="s">
        <v>1</v>
      </c>
      <c r="D3" s="24" t="s">
        <v>2</v>
      </c>
      <c r="E3" s="22" t="s">
        <v>3</v>
      </c>
      <c r="F3" s="24" t="s">
        <v>4</v>
      </c>
      <c r="G3" s="24" t="s">
        <v>5</v>
      </c>
      <c r="H3" s="24" t="s">
        <v>6</v>
      </c>
      <c r="I3" s="24" t="s">
        <v>7</v>
      </c>
      <c r="J3" s="24" t="s">
        <v>8</v>
      </c>
      <c r="L3" s="42" t="s">
        <v>60</v>
      </c>
      <c r="M3" s="43"/>
    </row>
    <row r="4" spans="1:13" x14ac:dyDescent="0.35">
      <c r="A4" s="34">
        <v>1503960366</v>
      </c>
      <c r="B4" s="25">
        <v>31</v>
      </c>
      <c r="C4" s="13" t="str">
        <f>IF(B4&gt;30,"Active",IF(B4&lt;26,"light","Moderate"))</f>
        <v>Active</v>
      </c>
      <c r="D4" s="26">
        <v>7.8096773855161299</v>
      </c>
      <c r="E4" s="13" t="str">
        <f>IF(D5&gt;8,"Pro",IF(D5&lt;4,"Beginner","Intermediate"))</f>
        <v>Beginner</v>
      </c>
      <c r="F4" s="25">
        <v>375619</v>
      </c>
      <c r="G4" s="25">
        <v>56309</v>
      </c>
      <c r="H4" s="26">
        <v>19.161290322580644</v>
      </c>
      <c r="I4" s="26">
        <v>219.93548387096774</v>
      </c>
      <c r="J4" s="27">
        <v>38.70967741935484</v>
      </c>
      <c r="L4" s="44"/>
      <c r="M4" s="45"/>
    </row>
    <row r="5" spans="1:13" x14ac:dyDescent="0.35">
      <c r="A5" s="35">
        <v>1624580081</v>
      </c>
      <c r="B5" s="28">
        <v>31</v>
      </c>
      <c r="C5" s="16" t="str">
        <f t="shared" ref="C5:C36" si="0">IF(B5&gt;30,"Active",IF(B5&lt;26,"light","Moderate"))</f>
        <v>Active</v>
      </c>
      <c r="D5" s="29">
        <v>3.9148387295161284</v>
      </c>
      <c r="E5" s="16" t="str">
        <f t="shared" ref="E5:E36" si="1">IF(D5&gt;8,"Pro",IF(D5&lt;4,"Beginner","Intermediate"))</f>
        <v>Beginner</v>
      </c>
      <c r="F5" s="28">
        <v>178061</v>
      </c>
      <c r="G5" s="28">
        <v>45984</v>
      </c>
      <c r="H5" s="29">
        <v>5.806451612903226</v>
      </c>
      <c r="I5" s="29">
        <v>153.48387096774192</v>
      </c>
      <c r="J5" s="30">
        <v>8.67741935483871</v>
      </c>
    </row>
    <row r="6" spans="1:13" x14ac:dyDescent="0.35">
      <c r="A6" s="35">
        <v>1644430081</v>
      </c>
      <c r="B6" s="28">
        <v>30</v>
      </c>
      <c r="C6" s="16" t="str">
        <f t="shared" si="0"/>
        <v>Moderate</v>
      </c>
      <c r="D6" s="29">
        <v>5.2953333539000011</v>
      </c>
      <c r="E6" s="16" t="str">
        <f t="shared" si="1"/>
        <v>Intermediate</v>
      </c>
      <c r="F6" s="28">
        <v>218489</v>
      </c>
      <c r="G6" s="28">
        <v>84339</v>
      </c>
      <c r="H6" s="29">
        <v>21.366666666666667</v>
      </c>
      <c r="I6" s="29">
        <v>178.46666666666667</v>
      </c>
      <c r="J6" s="30">
        <v>9.5666666666666664</v>
      </c>
      <c r="L6" s="4" t="s">
        <v>54</v>
      </c>
      <c r="M6" s="5" t="s">
        <v>1</v>
      </c>
    </row>
    <row r="7" spans="1:13" x14ac:dyDescent="0.35">
      <c r="A7" s="35">
        <v>1844505072</v>
      </c>
      <c r="B7" s="28">
        <v>31</v>
      </c>
      <c r="C7" s="16" t="str">
        <f t="shared" si="0"/>
        <v>Active</v>
      </c>
      <c r="D7" s="29">
        <v>1.7061290368387099</v>
      </c>
      <c r="E7" s="16" t="str">
        <f t="shared" si="1"/>
        <v>Beginner</v>
      </c>
      <c r="F7" s="28">
        <v>79982</v>
      </c>
      <c r="G7" s="28">
        <v>48778</v>
      </c>
      <c r="H7" s="29">
        <v>1.2903225806451613</v>
      </c>
      <c r="I7" s="29">
        <v>115.45161290322581</v>
      </c>
      <c r="J7" s="30">
        <v>0.12903225806451613</v>
      </c>
      <c r="L7" s="6" t="s">
        <v>56</v>
      </c>
      <c r="M7" s="9" t="s">
        <v>47</v>
      </c>
    </row>
    <row r="8" spans="1:13" x14ac:dyDescent="0.35">
      <c r="A8" s="35">
        <v>1927972279</v>
      </c>
      <c r="B8" s="28">
        <v>31</v>
      </c>
      <c r="C8" s="16" t="str">
        <f t="shared" si="0"/>
        <v>Active</v>
      </c>
      <c r="D8" s="29">
        <v>0.63451612316129025</v>
      </c>
      <c r="E8" s="16" t="str">
        <f t="shared" si="1"/>
        <v>Beginner</v>
      </c>
      <c r="F8" s="28">
        <v>28400</v>
      </c>
      <c r="G8" s="28">
        <v>67357</v>
      </c>
      <c r="H8" s="29">
        <v>0.77419354838709675</v>
      </c>
      <c r="I8" s="29">
        <v>38.58064516129032</v>
      </c>
      <c r="J8" s="30">
        <v>1.3225806451612903</v>
      </c>
      <c r="L8" s="7" t="s">
        <v>57</v>
      </c>
      <c r="M8" s="10" t="s">
        <v>49</v>
      </c>
    </row>
    <row r="9" spans="1:13" x14ac:dyDescent="0.35">
      <c r="A9" s="35">
        <v>2022484408</v>
      </c>
      <c r="B9" s="28">
        <v>31</v>
      </c>
      <c r="C9" s="16" t="str">
        <f t="shared" si="0"/>
        <v>Active</v>
      </c>
      <c r="D9" s="29">
        <v>8.0841934911290316</v>
      </c>
      <c r="E9" s="16" t="str">
        <f t="shared" si="1"/>
        <v>Pro</v>
      </c>
      <c r="F9" s="28">
        <v>352490</v>
      </c>
      <c r="G9" s="28">
        <v>77809</v>
      </c>
      <c r="H9" s="29">
        <v>19.35483870967742</v>
      </c>
      <c r="I9" s="29">
        <v>257.45161290322579</v>
      </c>
      <c r="J9" s="30">
        <v>36.29032258064516</v>
      </c>
      <c r="L9" s="7" t="s">
        <v>58</v>
      </c>
      <c r="M9" s="10" t="s">
        <v>48</v>
      </c>
    </row>
    <row r="10" spans="1:13" x14ac:dyDescent="0.35">
      <c r="A10" s="35">
        <v>2026352035</v>
      </c>
      <c r="B10" s="28">
        <v>31</v>
      </c>
      <c r="C10" s="16" t="str">
        <f t="shared" si="0"/>
        <v>Active</v>
      </c>
      <c r="D10" s="29">
        <v>3.4548387153870972</v>
      </c>
      <c r="E10" s="16" t="str">
        <f t="shared" si="1"/>
        <v>Beginner</v>
      </c>
      <c r="F10" s="28">
        <v>172573</v>
      </c>
      <c r="G10" s="28">
        <v>47760</v>
      </c>
      <c r="H10" s="29">
        <v>0.25806451612903225</v>
      </c>
      <c r="I10" s="29">
        <v>256.64516129032256</v>
      </c>
      <c r="J10" s="30">
        <v>9.6774193548387094E-2</v>
      </c>
      <c r="L10" s="8" t="s">
        <v>59</v>
      </c>
      <c r="M10" s="11" t="s">
        <v>55</v>
      </c>
    </row>
    <row r="11" spans="1:13" x14ac:dyDescent="0.35">
      <c r="A11" s="35">
        <v>2320127002</v>
      </c>
      <c r="B11" s="28">
        <v>31</v>
      </c>
      <c r="C11" s="16" t="str">
        <f t="shared" si="0"/>
        <v>Active</v>
      </c>
      <c r="D11" s="29">
        <v>3.1877419044516131</v>
      </c>
      <c r="E11" s="16" t="str">
        <f t="shared" si="1"/>
        <v>Beginner</v>
      </c>
      <c r="F11" s="28">
        <v>146223</v>
      </c>
      <c r="G11" s="28">
        <v>53449</v>
      </c>
      <c r="H11" s="29">
        <v>2.5806451612903225</v>
      </c>
      <c r="I11" s="29">
        <v>198.19354838709677</v>
      </c>
      <c r="J11" s="30">
        <v>1.3548387096774193</v>
      </c>
    </row>
    <row r="12" spans="1:13" x14ac:dyDescent="0.35">
      <c r="A12" s="35">
        <v>2347167796</v>
      </c>
      <c r="B12" s="28">
        <v>18</v>
      </c>
      <c r="C12" s="16" t="str">
        <f t="shared" si="0"/>
        <v>light</v>
      </c>
      <c r="D12" s="29">
        <v>6.3555555359444442</v>
      </c>
      <c r="E12" s="16" t="str">
        <f t="shared" si="1"/>
        <v>Intermediate</v>
      </c>
      <c r="F12" s="28">
        <v>171354</v>
      </c>
      <c r="G12" s="28">
        <v>36782</v>
      </c>
      <c r="H12" s="29">
        <v>20.555555555555557</v>
      </c>
      <c r="I12" s="29">
        <v>252.5</v>
      </c>
      <c r="J12" s="30">
        <v>13.5</v>
      </c>
      <c r="L12" s="4" t="s">
        <v>2</v>
      </c>
      <c r="M12" s="5" t="s">
        <v>61</v>
      </c>
    </row>
    <row r="13" spans="1:13" x14ac:dyDescent="0.35">
      <c r="A13" s="35">
        <v>2873212765</v>
      </c>
      <c r="B13" s="28">
        <v>31</v>
      </c>
      <c r="C13" s="16" t="str">
        <f t="shared" si="0"/>
        <v>Active</v>
      </c>
      <c r="D13" s="29">
        <v>5.10161286016129</v>
      </c>
      <c r="E13" s="16" t="str">
        <f t="shared" si="1"/>
        <v>Intermediate</v>
      </c>
      <c r="F13" s="28">
        <v>234229</v>
      </c>
      <c r="G13" s="28">
        <v>59426</v>
      </c>
      <c r="H13" s="29">
        <v>6.129032258064516</v>
      </c>
      <c r="I13" s="29">
        <v>308</v>
      </c>
      <c r="J13" s="30">
        <v>14.096774193548388</v>
      </c>
      <c r="L13" s="6" t="s">
        <v>63</v>
      </c>
      <c r="M13" s="9" t="s">
        <v>53</v>
      </c>
    </row>
    <row r="14" spans="1:13" x14ac:dyDescent="0.35">
      <c r="A14" s="35">
        <v>3372868164</v>
      </c>
      <c r="B14" s="28">
        <v>20</v>
      </c>
      <c r="C14" s="16" t="str">
        <f t="shared" si="0"/>
        <v>light</v>
      </c>
      <c r="D14" s="29">
        <v>4.7070000411000006</v>
      </c>
      <c r="E14" s="16" t="str">
        <f t="shared" si="1"/>
        <v>Intermediate</v>
      </c>
      <c r="F14" s="28">
        <v>137233</v>
      </c>
      <c r="G14" s="28">
        <v>38662</v>
      </c>
      <c r="H14" s="29">
        <v>4.0999999999999996</v>
      </c>
      <c r="I14" s="29">
        <v>327.9</v>
      </c>
      <c r="J14" s="30">
        <v>9.15</v>
      </c>
      <c r="L14" s="7" t="s">
        <v>65</v>
      </c>
      <c r="M14" s="10" t="s">
        <v>52</v>
      </c>
    </row>
    <row r="15" spans="1:13" x14ac:dyDescent="0.35">
      <c r="A15" s="35">
        <v>3977333714</v>
      </c>
      <c r="B15" s="28">
        <v>30</v>
      </c>
      <c r="C15" s="16" t="str">
        <f t="shared" si="0"/>
        <v>Moderate</v>
      </c>
      <c r="D15" s="29">
        <v>7.5169999439666677</v>
      </c>
      <c r="E15" s="16" t="str">
        <f t="shared" si="1"/>
        <v>Intermediate</v>
      </c>
      <c r="F15" s="28">
        <v>329537</v>
      </c>
      <c r="G15" s="28">
        <v>45410</v>
      </c>
      <c r="H15" s="29">
        <v>61.266666666666666</v>
      </c>
      <c r="I15" s="29">
        <v>174.76666666666668</v>
      </c>
      <c r="J15" s="30">
        <v>18.899999999999999</v>
      </c>
      <c r="L15" s="7" t="s">
        <v>64</v>
      </c>
      <c r="M15" s="10" t="s">
        <v>51</v>
      </c>
    </row>
    <row r="16" spans="1:13" x14ac:dyDescent="0.35">
      <c r="A16" s="35">
        <v>4020332650</v>
      </c>
      <c r="B16" s="28">
        <v>31</v>
      </c>
      <c r="C16" s="16" t="str">
        <f t="shared" si="0"/>
        <v>Active</v>
      </c>
      <c r="D16" s="29">
        <v>1.6261290389354839</v>
      </c>
      <c r="E16" s="16" t="str">
        <f t="shared" si="1"/>
        <v>Beginner</v>
      </c>
      <c r="F16" s="28">
        <v>70284</v>
      </c>
      <c r="G16" s="28">
        <v>73960</v>
      </c>
      <c r="H16" s="29">
        <v>5.354838709677419</v>
      </c>
      <c r="I16" s="29">
        <v>76.935483870967744</v>
      </c>
      <c r="J16" s="30">
        <v>5.193548387096774</v>
      </c>
      <c r="L16" s="8" t="s">
        <v>59</v>
      </c>
      <c r="M16" s="11" t="s">
        <v>62</v>
      </c>
    </row>
    <row r="17" spans="1:10" x14ac:dyDescent="0.35">
      <c r="A17" s="35">
        <v>4057192912</v>
      </c>
      <c r="B17" s="28">
        <v>4</v>
      </c>
      <c r="C17" s="16" t="str">
        <f t="shared" si="0"/>
        <v>light</v>
      </c>
      <c r="D17" s="29">
        <v>2.8625000119999999</v>
      </c>
      <c r="E17" s="16" t="str">
        <f t="shared" si="1"/>
        <v>Beginner</v>
      </c>
      <c r="F17" s="28">
        <v>15352</v>
      </c>
      <c r="G17" s="28">
        <v>7895</v>
      </c>
      <c r="H17" s="29">
        <v>1.5</v>
      </c>
      <c r="I17" s="29">
        <v>103</v>
      </c>
      <c r="J17" s="30">
        <v>0.75</v>
      </c>
    </row>
    <row r="18" spans="1:10" x14ac:dyDescent="0.35">
      <c r="A18" s="35">
        <v>4319703577</v>
      </c>
      <c r="B18" s="28">
        <v>31</v>
      </c>
      <c r="C18" s="16" t="str">
        <f t="shared" si="0"/>
        <v>Active</v>
      </c>
      <c r="D18" s="29">
        <v>4.8922580470322581</v>
      </c>
      <c r="E18" s="16" t="str">
        <f t="shared" si="1"/>
        <v>Intermediate</v>
      </c>
      <c r="F18" s="28">
        <v>225334</v>
      </c>
      <c r="G18" s="28">
        <v>63168</v>
      </c>
      <c r="H18" s="29">
        <v>12.32258064516129</v>
      </c>
      <c r="I18" s="29">
        <v>228.7741935483871</v>
      </c>
      <c r="J18" s="30">
        <v>3.5806451612903225</v>
      </c>
    </row>
    <row r="19" spans="1:10" x14ac:dyDescent="0.35">
      <c r="A19" s="35">
        <v>4388161847</v>
      </c>
      <c r="B19" s="28">
        <v>31</v>
      </c>
      <c r="C19" s="16" t="str">
        <f t="shared" si="0"/>
        <v>Active</v>
      </c>
      <c r="D19" s="29">
        <v>8.3932258929677417</v>
      </c>
      <c r="E19" s="16" t="str">
        <f t="shared" si="1"/>
        <v>Pro</v>
      </c>
      <c r="F19" s="28">
        <v>335232</v>
      </c>
      <c r="G19" s="28">
        <v>95910</v>
      </c>
      <c r="H19" s="29">
        <v>20.35483870967742</v>
      </c>
      <c r="I19" s="29">
        <v>229.35483870967741</v>
      </c>
      <c r="J19" s="30">
        <v>23.161290322580644</v>
      </c>
    </row>
    <row r="20" spans="1:10" x14ac:dyDescent="0.35">
      <c r="A20" s="35">
        <v>4445114986</v>
      </c>
      <c r="B20" s="28">
        <v>31</v>
      </c>
      <c r="C20" s="16" t="str">
        <f t="shared" si="0"/>
        <v>Active</v>
      </c>
      <c r="D20" s="29">
        <v>3.2458064401935474</v>
      </c>
      <c r="E20" s="16" t="str">
        <f t="shared" si="1"/>
        <v>Beginner</v>
      </c>
      <c r="F20" s="28">
        <v>148693</v>
      </c>
      <c r="G20" s="28">
        <v>67772</v>
      </c>
      <c r="H20" s="29">
        <v>1.7419354838709677</v>
      </c>
      <c r="I20" s="29">
        <v>209.09677419354838</v>
      </c>
      <c r="J20" s="30">
        <v>6.612903225806452</v>
      </c>
    </row>
    <row r="21" spans="1:10" x14ac:dyDescent="0.35">
      <c r="A21" s="35">
        <v>4558609924</v>
      </c>
      <c r="B21" s="28">
        <v>31</v>
      </c>
      <c r="C21" s="16" t="str">
        <f t="shared" si="0"/>
        <v>Active</v>
      </c>
      <c r="D21" s="29">
        <v>5.080645176677419</v>
      </c>
      <c r="E21" s="16" t="str">
        <f t="shared" si="1"/>
        <v>Intermediate</v>
      </c>
      <c r="F21" s="28">
        <v>238239</v>
      </c>
      <c r="G21" s="28">
        <v>63031</v>
      </c>
      <c r="H21" s="29">
        <v>13.709677419354838</v>
      </c>
      <c r="I21" s="29">
        <v>284.96774193548384</v>
      </c>
      <c r="J21" s="30">
        <v>10.387096774193548</v>
      </c>
    </row>
    <row r="22" spans="1:10" x14ac:dyDescent="0.35">
      <c r="A22" s="35">
        <v>4702921684</v>
      </c>
      <c r="B22" s="28">
        <v>31</v>
      </c>
      <c r="C22" s="16" t="str">
        <f t="shared" si="0"/>
        <v>Active</v>
      </c>
      <c r="D22" s="29">
        <v>6.9551612833548386</v>
      </c>
      <c r="E22" s="16" t="str">
        <f t="shared" si="1"/>
        <v>Intermediate</v>
      </c>
      <c r="F22" s="28">
        <v>265734</v>
      </c>
      <c r="G22" s="28">
        <v>91932</v>
      </c>
      <c r="H22" s="29">
        <v>26.032258064516128</v>
      </c>
      <c r="I22" s="29">
        <v>237.48387096774192</v>
      </c>
      <c r="J22" s="30">
        <v>5.129032258064516</v>
      </c>
    </row>
    <row r="23" spans="1:10" x14ac:dyDescent="0.35">
      <c r="A23" s="35">
        <v>5553957443</v>
      </c>
      <c r="B23" s="28">
        <v>31</v>
      </c>
      <c r="C23" s="16" t="str">
        <f t="shared" si="0"/>
        <v>Active</v>
      </c>
      <c r="D23" s="29">
        <v>5.6396774500322575</v>
      </c>
      <c r="E23" s="16" t="str">
        <f t="shared" si="1"/>
        <v>Intermediate</v>
      </c>
      <c r="F23" s="28">
        <v>266990</v>
      </c>
      <c r="G23" s="28">
        <v>58146</v>
      </c>
      <c r="H23" s="29">
        <v>13</v>
      </c>
      <c r="I23" s="29">
        <v>206.19354838709677</v>
      </c>
      <c r="J23" s="30">
        <v>23.419354838709676</v>
      </c>
    </row>
    <row r="24" spans="1:10" x14ac:dyDescent="0.35">
      <c r="A24" s="35">
        <v>5577150313</v>
      </c>
      <c r="B24" s="28">
        <v>30</v>
      </c>
      <c r="C24" s="16" t="str">
        <f t="shared" si="0"/>
        <v>Moderate</v>
      </c>
      <c r="D24" s="29">
        <v>6.2133333046666674</v>
      </c>
      <c r="E24" s="16" t="str">
        <f t="shared" si="1"/>
        <v>Intermediate</v>
      </c>
      <c r="F24" s="28">
        <v>249133</v>
      </c>
      <c r="G24" s="28">
        <v>100789</v>
      </c>
      <c r="H24" s="29">
        <v>29.833333333333332</v>
      </c>
      <c r="I24" s="29">
        <v>147.93333333333334</v>
      </c>
      <c r="J24" s="30">
        <v>87.333333333333329</v>
      </c>
    </row>
    <row r="25" spans="1:10" x14ac:dyDescent="0.35">
      <c r="A25" s="35">
        <v>6117666160</v>
      </c>
      <c r="B25" s="28">
        <v>28</v>
      </c>
      <c r="C25" s="16" t="str">
        <f t="shared" si="0"/>
        <v>Moderate</v>
      </c>
      <c r="D25" s="29">
        <v>5.3421429140357146</v>
      </c>
      <c r="E25" s="16" t="str">
        <f t="shared" si="1"/>
        <v>Intermediate</v>
      </c>
      <c r="F25" s="28">
        <v>197308</v>
      </c>
      <c r="G25" s="28">
        <v>63312</v>
      </c>
      <c r="H25" s="29">
        <v>2.0357142857142856</v>
      </c>
      <c r="I25" s="29">
        <v>288.35714285714283</v>
      </c>
      <c r="J25" s="30">
        <v>1.5714285714285714</v>
      </c>
    </row>
    <row r="26" spans="1:10" x14ac:dyDescent="0.35">
      <c r="A26" s="35">
        <v>6290855005</v>
      </c>
      <c r="B26" s="28">
        <v>29</v>
      </c>
      <c r="C26" s="16" t="str">
        <f t="shared" si="0"/>
        <v>Moderate</v>
      </c>
      <c r="D26" s="29">
        <v>4.2724138045862077</v>
      </c>
      <c r="E26" s="16" t="str">
        <f t="shared" si="1"/>
        <v>Intermediate</v>
      </c>
      <c r="F26" s="28">
        <v>163837</v>
      </c>
      <c r="G26" s="28">
        <v>75389</v>
      </c>
      <c r="H26" s="29">
        <v>3.7931034482758621</v>
      </c>
      <c r="I26" s="29">
        <v>227.44827586206895</v>
      </c>
      <c r="J26" s="30">
        <v>2.7586206896551726</v>
      </c>
    </row>
    <row r="27" spans="1:10" x14ac:dyDescent="0.35">
      <c r="A27" s="35">
        <v>6775888955</v>
      </c>
      <c r="B27" s="28">
        <v>26</v>
      </c>
      <c r="C27" s="16" t="str">
        <f t="shared" si="0"/>
        <v>Moderate</v>
      </c>
      <c r="D27" s="29">
        <v>1.8134615161538461</v>
      </c>
      <c r="E27" s="16" t="str">
        <f t="shared" si="1"/>
        <v>Beginner</v>
      </c>
      <c r="F27" s="28">
        <v>65512</v>
      </c>
      <c r="G27" s="28">
        <v>55426</v>
      </c>
      <c r="H27" s="29">
        <v>14.807692307692308</v>
      </c>
      <c r="I27" s="29">
        <v>40.153846153846153</v>
      </c>
      <c r="J27" s="30">
        <v>11</v>
      </c>
    </row>
    <row r="28" spans="1:10" x14ac:dyDescent="0.35">
      <c r="A28" s="35">
        <v>6962181067</v>
      </c>
      <c r="B28" s="28">
        <v>31</v>
      </c>
      <c r="C28" s="16" t="str">
        <f t="shared" si="0"/>
        <v>Active</v>
      </c>
      <c r="D28" s="29">
        <v>6.5858064775161278</v>
      </c>
      <c r="E28" s="16" t="str">
        <f t="shared" si="1"/>
        <v>Intermediate</v>
      </c>
      <c r="F28" s="28">
        <v>303639</v>
      </c>
      <c r="G28" s="28">
        <v>61443</v>
      </c>
      <c r="H28" s="29">
        <v>18.516129032258064</v>
      </c>
      <c r="I28" s="29">
        <v>245.80645161290323</v>
      </c>
      <c r="J28" s="30">
        <v>22.806451612903224</v>
      </c>
    </row>
    <row r="29" spans="1:10" x14ac:dyDescent="0.35">
      <c r="A29" s="35">
        <v>7007744171</v>
      </c>
      <c r="B29" s="28">
        <v>26</v>
      </c>
      <c r="C29" s="16" t="str">
        <f t="shared" si="0"/>
        <v>Moderate</v>
      </c>
      <c r="D29" s="29">
        <v>8.0153845914230786</v>
      </c>
      <c r="E29" s="16" t="str">
        <f t="shared" si="1"/>
        <v>Pro</v>
      </c>
      <c r="F29" s="28">
        <v>294409</v>
      </c>
      <c r="G29" s="28">
        <v>66144</v>
      </c>
      <c r="H29" s="29">
        <v>16.26923076923077</v>
      </c>
      <c r="I29" s="29">
        <v>280.73076923076923</v>
      </c>
      <c r="J29" s="30">
        <v>31.03846153846154</v>
      </c>
    </row>
    <row r="30" spans="1:10" x14ac:dyDescent="0.35">
      <c r="A30" s="35">
        <v>7086361926</v>
      </c>
      <c r="B30" s="28">
        <v>31</v>
      </c>
      <c r="C30" s="16" t="str">
        <f t="shared" si="0"/>
        <v>Active</v>
      </c>
      <c r="D30" s="29">
        <v>6.3880645077419365</v>
      </c>
      <c r="E30" s="16" t="str">
        <f t="shared" si="1"/>
        <v>Intermediate</v>
      </c>
      <c r="F30" s="28">
        <v>290525</v>
      </c>
      <c r="G30" s="28">
        <v>79557</v>
      </c>
      <c r="H30" s="29">
        <v>25.35483870967742</v>
      </c>
      <c r="I30" s="29">
        <v>143.83870967741936</v>
      </c>
      <c r="J30" s="30">
        <v>42.58064516129032</v>
      </c>
    </row>
    <row r="31" spans="1:10" x14ac:dyDescent="0.35">
      <c r="A31" s="35">
        <v>8053475328</v>
      </c>
      <c r="B31" s="28">
        <v>31</v>
      </c>
      <c r="C31" s="16" t="str">
        <f t="shared" si="0"/>
        <v>Active</v>
      </c>
      <c r="D31" s="29">
        <v>11.475161199225807</v>
      </c>
      <c r="E31" s="16" t="str">
        <f t="shared" si="1"/>
        <v>Pro</v>
      </c>
      <c r="F31" s="28">
        <v>457662</v>
      </c>
      <c r="G31" s="28">
        <v>91320</v>
      </c>
      <c r="H31" s="29">
        <v>9.5806451612903221</v>
      </c>
      <c r="I31" s="29">
        <v>150.96774193548387</v>
      </c>
      <c r="J31" s="30">
        <v>85.161290322580641</v>
      </c>
    </row>
    <row r="32" spans="1:10" x14ac:dyDescent="0.35">
      <c r="A32" s="35">
        <v>8253242879</v>
      </c>
      <c r="B32" s="28">
        <v>19</v>
      </c>
      <c r="C32" s="16" t="str">
        <f t="shared" si="0"/>
        <v>light</v>
      </c>
      <c r="D32" s="29">
        <v>4.6673684684210519</v>
      </c>
      <c r="E32" s="16" t="str">
        <f t="shared" si="1"/>
        <v>Intermediate</v>
      </c>
      <c r="F32" s="28">
        <v>123161</v>
      </c>
      <c r="G32" s="28">
        <v>33972</v>
      </c>
      <c r="H32" s="29">
        <v>14.315789473684211</v>
      </c>
      <c r="I32" s="29">
        <v>116.89473684210526</v>
      </c>
      <c r="J32" s="30">
        <v>20.526315789473685</v>
      </c>
    </row>
    <row r="33" spans="1:10" x14ac:dyDescent="0.35">
      <c r="A33" s="35">
        <v>8378563200</v>
      </c>
      <c r="B33" s="28">
        <v>31</v>
      </c>
      <c r="C33" s="16" t="str">
        <f t="shared" si="0"/>
        <v>Active</v>
      </c>
      <c r="D33" s="29">
        <v>6.9135484620967738</v>
      </c>
      <c r="E33" s="16" t="str">
        <f t="shared" si="1"/>
        <v>Intermediate</v>
      </c>
      <c r="F33" s="28">
        <v>270249</v>
      </c>
      <c r="G33" s="28">
        <v>106534</v>
      </c>
      <c r="H33" s="29">
        <v>10.258064516129032</v>
      </c>
      <c r="I33" s="29">
        <v>156.09677419354838</v>
      </c>
      <c r="J33" s="30">
        <v>58.677419354838712</v>
      </c>
    </row>
    <row r="34" spans="1:10" x14ac:dyDescent="0.35">
      <c r="A34" s="35">
        <v>8583815059</v>
      </c>
      <c r="B34" s="28">
        <v>31</v>
      </c>
      <c r="C34" s="16" t="str">
        <f t="shared" si="0"/>
        <v>Active</v>
      </c>
      <c r="D34" s="29">
        <v>5.6154838222580645</v>
      </c>
      <c r="E34" s="16" t="str">
        <f t="shared" si="1"/>
        <v>Intermediate</v>
      </c>
      <c r="F34" s="28">
        <v>223154</v>
      </c>
      <c r="G34" s="28">
        <v>84693</v>
      </c>
      <c r="H34" s="29">
        <v>22.193548387096776</v>
      </c>
      <c r="I34" s="29">
        <v>138.29032258064515</v>
      </c>
      <c r="J34" s="30">
        <v>9.67741935483871</v>
      </c>
    </row>
    <row r="35" spans="1:10" x14ac:dyDescent="0.35">
      <c r="A35" s="35">
        <v>8792009665</v>
      </c>
      <c r="B35" s="28">
        <v>29</v>
      </c>
      <c r="C35" s="16" t="str">
        <f t="shared" si="0"/>
        <v>Moderate</v>
      </c>
      <c r="D35" s="29">
        <v>1.1865517167931032</v>
      </c>
      <c r="E35" s="16" t="str">
        <f t="shared" si="1"/>
        <v>Beginner</v>
      </c>
      <c r="F35" s="28">
        <v>53758</v>
      </c>
      <c r="G35" s="28">
        <v>56907</v>
      </c>
      <c r="H35" s="29">
        <v>4.0344827586206895</v>
      </c>
      <c r="I35" s="29">
        <v>91.793103448275858</v>
      </c>
      <c r="J35" s="30">
        <v>0.96551724137931039</v>
      </c>
    </row>
    <row r="36" spans="1:10" x14ac:dyDescent="0.35">
      <c r="A36" s="36">
        <v>8877689391</v>
      </c>
      <c r="B36" s="31">
        <v>31</v>
      </c>
      <c r="C36" s="19" t="str">
        <f t="shared" si="0"/>
        <v>Active</v>
      </c>
      <c r="D36" s="32">
        <v>13.212903138580645</v>
      </c>
      <c r="E36" s="19" t="str">
        <f t="shared" si="1"/>
        <v>Pro</v>
      </c>
      <c r="F36" s="31">
        <v>497241</v>
      </c>
      <c r="G36" s="31">
        <v>106028</v>
      </c>
      <c r="H36" s="32">
        <v>9.935483870967742</v>
      </c>
      <c r="I36" s="32">
        <v>234.70967741935485</v>
      </c>
      <c r="J36" s="33">
        <v>66.064516129032256</v>
      </c>
    </row>
  </sheetData>
  <autoFilter ref="E1:E36" xr:uid="{5EA85A53-07D0-42A5-9720-1BCED6A20EA3}"/>
  <mergeCells count="2">
    <mergeCell ref="A1:J2"/>
    <mergeCell ref="L3:M4"/>
  </mergeCells>
  <conditionalFormatting sqref="C4:C36">
    <cfRule type="containsText" dxfId="11" priority="7" operator="containsText" text="light">
      <formula>NOT(ISERROR(SEARCH("light",C4)))</formula>
    </cfRule>
    <cfRule type="containsText" dxfId="10" priority="8" operator="containsText" text="Active">
      <formula>NOT(ISERROR(SEARCH("Active",C4)))</formula>
    </cfRule>
    <cfRule type="containsText" dxfId="9" priority="9" operator="containsText" text="Moderate">
      <formula>NOT(ISERROR(SEARCH("Moderate",C4)))</formula>
    </cfRule>
  </conditionalFormatting>
  <conditionalFormatting sqref="E4:E36">
    <cfRule type="containsText" dxfId="8" priority="3" operator="containsText" text="Beginner">
      <formula>NOT(ISERROR(SEARCH("Beginner",E4)))</formula>
    </cfRule>
    <cfRule type="containsText" dxfId="7" priority="4" operator="containsText" text="Intermediate">
      <formula>NOT(ISERROR(SEARCH("Intermediate",E4)))</formula>
    </cfRule>
    <cfRule type="containsText" dxfId="6" priority="5" operator="containsText" text="Pro">
      <formula>NOT(ISERROR(SEARCH("Pro",E4)))</formula>
    </cfRule>
  </conditionalFormatting>
  <conditionalFormatting sqref="F4:F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{8AB20D9D-67E8-4F99-9BDE-19E50B3E40B5}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20D9D-67E8-4F99-9BDE-19E50B3E4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E5BF-6D15-4244-8439-9619AAF9320F}">
  <dimension ref="A1:M34"/>
  <sheetViews>
    <sheetView showGridLines="0" topLeftCell="A3" zoomScale="55" workbookViewId="0">
      <selection activeCell="E37" sqref="E37"/>
    </sheetView>
  </sheetViews>
  <sheetFormatPr defaultRowHeight="14.5" x14ac:dyDescent="0.35"/>
  <cols>
    <col min="1" max="1" width="12.36328125" bestFit="1" customWidth="1"/>
    <col min="2" max="2" width="12.36328125" customWidth="1"/>
    <col min="3" max="3" width="15.26953125" bestFit="1" customWidth="1"/>
    <col min="4" max="4" width="21.90625" bestFit="1" customWidth="1"/>
    <col min="5" max="5" width="25.08984375" bestFit="1" customWidth="1"/>
    <col min="6" max="6" width="14.54296875" bestFit="1" customWidth="1"/>
    <col min="7" max="7" width="16.81640625" bestFit="1" customWidth="1"/>
    <col min="8" max="8" width="26.36328125" bestFit="1" customWidth="1"/>
    <col min="9" max="9" width="27" bestFit="1" customWidth="1"/>
    <col min="10" max="10" width="27.90625" bestFit="1" customWidth="1"/>
    <col min="11" max="11" width="10.1796875" bestFit="1" customWidth="1"/>
    <col min="12" max="12" width="27.1796875" bestFit="1" customWidth="1"/>
    <col min="13" max="13" width="47.6328125" bestFit="1" customWidth="1"/>
    <col min="14" max="36" width="15.26953125" bestFit="1" customWidth="1"/>
    <col min="37" max="37" width="10.7265625" bestFit="1" customWidth="1"/>
  </cols>
  <sheetData>
    <row r="1" spans="1:13" x14ac:dyDescent="0.35">
      <c r="A1" s="40" t="s">
        <v>46</v>
      </c>
      <c r="B1" s="41"/>
      <c r="C1" s="41"/>
      <c r="D1" s="41"/>
      <c r="E1" s="41"/>
      <c r="F1" s="41"/>
      <c r="G1" s="41"/>
      <c r="H1" s="41"/>
      <c r="I1" s="41"/>
      <c r="J1" s="41"/>
    </row>
    <row r="2" spans="1:13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3" x14ac:dyDescent="0.35">
      <c r="A3" s="12" t="s">
        <v>42</v>
      </c>
      <c r="B3" s="12" t="s">
        <v>40</v>
      </c>
      <c r="C3" s="12" t="s">
        <v>43</v>
      </c>
      <c r="D3" s="12" t="s">
        <v>2</v>
      </c>
      <c r="E3" s="12" t="s">
        <v>3</v>
      </c>
      <c r="F3" s="12" t="s">
        <v>5</v>
      </c>
      <c r="G3" s="12" t="s">
        <v>4</v>
      </c>
      <c r="H3" s="12" t="s">
        <v>8</v>
      </c>
      <c r="I3" s="12" t="s">
        <v>6</v>
      </c>
      <c r="J3" s="12" t="s">
        <v>7</v>
      </c>
      <c r="L3" s="42" t="s">
        <v>60</v>
      </c>
      <c r="M3" s="43"/>
    </row>
    <row r="4" spans="1:13" x14ac:dyDescent="0.35">
      <c r="A4" s="37" t="s">
        <v>28</v>
      </c>
      <c r="B4" s="13">
        <v>30</v>
      </c>
      <c r="C4" s="13" t="str">
        <f>IF(B4&gt;=31,"Active",IF(B4&lt;=27,"Light","Moderate"))</f>
        <v>Moderate</v>
      </c>
      <c r="D4" s="14">
        <v>4.9749999941666667</v>
      </c>
      <c r="E4" s="13" t="str">
        <f>IF(D4&gt;=6,"Pro",IF(D4&lt;=5,"Beginner","Intermediate"))</f>
        <v>Beginner</v>
      </c>
      <c r="F4" s="13">
        <v>66913</v>
      </c>
      <c r="G4" s="13">
        <v>206870</v>
      </c>
      <c r="H4" s="14">
        <v>22.633333333333333</v>
      </c>
      <c r="I4" s="14">
        <v>15.7</v>
      </c>
      <c r="J4" s="15">
        <v>160.26666666666668</v>
      </c>
      <c r="L4" s="44"/>
      <c r="M4" s="45"/>
    </row>
    <row r="5" spans="1:13" x14ac:dyDescent="0.35">
      <c r="A5" s="38" t="s">
        <v>29</v>
      </c>
      <c r="B5" s="16">
        <v>29</v>
      </c>
      <c r="C5" s="16" t="str">
        <f t="shared" ref="C5:C34" si="0">IF(B5&gt;=31,"Active",IF(B5&lt;=27,"Light","Moderate"))</f>
        <v>Moderate</v>
      </c>
      <c r="D5" s="17">
        <v>4.9672413643448268</v>
      </c>
      <c r="E5" s="16" t="str">
        <f t="shared" ref="E5:E34" si="1">IF(D5&gt;=6,"Pro",IF(D5&lt;=5,"Beginner","Intermediate"))</f>
        <v>Beginner</v>
      </c>
      <c r="F5" s="16">
        <v>65988</v>
      </c>
      <c r="G5" s="16">
        <v>204434</v>
      </c>
      <c r="H5" s="17">
        <v>16.068965517241381</v>
      </c>
      <c r="I5" s="17">
        <v>13.172413793103448</v>
      </c>
      <c r="J5" s="18">
        <v>186.82758620689654</v>
      </c>
      <c r="L5" s="4" t="s">
        <v>54</v>
      </c>
      <c r="M5" s="5" t="s">
        <v>1</v>
      </c>
    </row>
    <row r="6" spans="1:13" x14ac:dyDescent="0.35">
      <c r="A6" s="38" t="s">
        <v>30</v>
      </c>
      <c r="B6" s="16">
        <v>29</v>
      </c>
      <c r="C6" s="16" t="str">
        <f t="shared" si="0"/>
        <v>Moderate</v>
      </c>
      <c r="D6" s="17">
        <v>6.0944827451379311</v>
      </c>
      <c r="E6" s="16" t="str">
        <f t="shared" si="1"/>
        <v>Pro</v>
      </c>
      <c r="F6" s="16">
        <v>71163</v>
      </c>
      <c r="G6" s="16">
        <v>248203</v>
      </c>
      <c r="H6" s="17">
        <v>24.931034482758619</v>
      </c>
      <c r="I6" s="17">
        <v>14.827586206896552</v>
      </c>
      <c r="J6" s="18">
        <v>203.34482758620689</v>
      </c>
      <c r="L6" s="6" t="s">
        <v>56</v>
      </c>
      <c r="M6" s="9" t="s">
        <v>47</v>
      </c>
    </row>
    <row r="7" spans="1:13" x14ac:dyDescent="0.35">
      <c r="A7" s="38" t="s">
        <v>31</v>
      </c>
      <c r="B7" s="16">
        <v>29</v>
      </c>
      <c r="C7" s="16" t="str">
        <f t="shared" si="0"/>
        <v>Moderate</v>
      </c>
      <c r="D7" s="17">
        <v>4.9403447921724135</v>
      </c>
      <c r="E7" s="16" t="str">
        <f t="shared" si="1"/>
        <v>Beginner</v>
      </c>
      <c r="F7" s="16">
        <v>66211</v>
      </c>
      <c r="G7" s="16">
        <v>196149</v>
      </c>
      <c r="H7" s="17">
        <v>13.96551724137931</v>
      </c>
      <c r="I7" s="17">
        <v>11.137931034482758</v>
      </c>
      <c r="J7" s="18">
        <v>179.79310344827587</v>
      </c>
      <c r="L7" s="7" t="s">
        <v>57</v>
      </c>
      <c r="M7" s="10" t="s">
        <v>49</v>
      </c>
    </row>
    <row r="8" spans="1:13" x14ac:dyDescent="0.35">
      <c r="A8" s="38" t="s">
        <v>32</v>
      </c>
      <c r="B8" s="16">
        <v>29</v>
      </c>
      <c r="C8" s="16" t="str">
        <f t="shared" si="0"/>
        <v>Moderate</v>
      </c>
      <c r="D8" s="17">
        <v>6.21655174375862</v>
      </c>
      <c r="E8" s="16" t="str">
        <f t="shared" si="1"/>
        <v>Pro</v>
      </c>
      <c r="F8" s="16">
        <v>70037</v>
      </c>
      <c r="G8" s="16">
        <v>253200</v>
      </c>
      <c r="H8" s="17">
        <v>22.068965517241381</v>
      </c>
      <c r="I8" s="17">
        <v>15.448275862068966</v>
      </c>
      <c r="J8" s="18">
        <v>207.24137931034483</v>
      </c>
      <c r="L8" s="7" t="s">
        <v>58</v>
      </c>
      <c r="M8" s="10" t="s">
        <v>48</v>
      </c>
    </row>
    <row r="9" spans="1:13" x14ac:dyDescent="0.35">
      <c r="A9" s="38" t="s">
        <v>33</v>
      </c>
      <c r="B9" s="16">
        <v>29</v>
      </c>
      <c r="C9" s="16" t="str">
        <f t="shared" si="0"/>
        <v>Moderate</v>
      </c>
      <c r="D9" s="17">
        <v>5.4572413756206899</v>
      </c>
      <c r="E9" s="16" t="str">
        <f t="shared" si="1"/>
        <v>Intermediate</v>
      </c>
      <c r="F9" s="16">
        <v>68877</v>
      </c>
      <c r="G9" s="16">
        <v>217287</v>
      </c>
      <c r="H9" s="17">
        <v>20.413793103448278</v>
      </c>
      <c r="I9" s="17">
        <v>11.310344827586206</v>
      </c>
      <c r="J9" s="18">
        <v>201.93103448275863</v>
      </c>
      <c r="L9" s="8" t="s">
        <v>59</v>
      </c>
      <c r="M9" s="11" t="s">
        <v>55</v>
      </c>
    </row>
    <row r="10" spans="1:13" x14ac:dyDescent="0.35">
      <c r="A10" s="38" t="s">
        <v>34</v>
      </c>
      <c r="B10" s="16">
        <v>29</v>
      </c>
      <c r="C10" s="16" t="str">
        <f t="shared" si="0"/>
        <v>Moderate</v>
      </c>
      <c r="D10" s="17">
        <v>5.1244827717586228</v>
      </c>
      <c r="E10" s="16" t="str">
        <f t="shared" si="1"/>
        <v>Intermediate</v>
      </c>
      <c r="F10" s="16">
        <v>65141</v>
      </c>
      <c r="G10" s="16">
        <v>207386</v>
      </c>
      <c r="H10" s="17">
        <v>20.620689655172413</v>
      </c>
      <c r="I10" s="17">
        <v>14.03448275862069</v>
      </c>
      <c r="J10" s="18">
        <v>181.24137931034483</v>
      </c>
    </row>
    <row r="11" spans="1:13" x14ac:dyDescent="0.35">
      <c r="A11" s="38" t="s">
        <v>35</v>
      </c>
      <c r="B11" s="16">
        <v>27</v>
      </c>
      <c r="C11" s="16" t="str">
        <f t="shared" si="0"/>
        <v>Light</v>
      </c>
      <c r="D11" s="17">
        <v>5.1399999814074082</v>
      </c>
      <c r="E11" s="16" t="str">
        <f t="shared" si="1"/>
        <v>Intermediate</v>
      </c>
      <c r="F11" s="16">
        <v>62193</v>
      </c>
      <c r="G11" s="16">
        <v>190334</v>
      </c>
      <c r="H11" s="17">
        <v>17.074074074074073</v>
      </c>
      <c r="I11" s="17">
        <v>17.37037037037037</v>
      </c>
      <c r="J11" s="18">
        <v>184.81481481481481</v>
      </c>
      <c r="L11" s="4" t="s">
        <v>2</v>
      </c>
      <c r="M11" s="5" t="s">
        <v>61</v>
      </c>
    </row>
    <row r="12" spans="1:13" x14ac:dyDescent="0.35">
      <c r="A12" s="38" t="s">
        <v>36</v>
      </c>
      <c r="B12" s="16">
        <v>27</v>
      </c>
      <c r="C12" s="16" t="str">
        <f t="shared" si="0"/>
        <v>Light</v>
      </c>
      <c r="D12" s="17">
        <v>5.9629629584074069</v>
      </c>
      <c r="E12" s="16" t="str">
        <f t="shared" si="1"/>
        <v>Intermediate</v>
      </c>
      <c r="F12" s="16">
        <v>63063</v>
      </c>
      <c r="G12" s="16">
        <v>222718</v>
      </c>
      <c r="H12" s="17">
        <v>22.851851851851851</v>
      </c>
      <c r="I12" s="17">
        <v>15.481481481481481</v>
      </c>
      <c r="J12" s="18">
        <v>201.18518518518519</v>
      </c>
      <c r="L12" s="6" t="s">
        <v>63</v>
      </c>
      <c r="M12" s="9" t="s">
        <v>53</v>
      </c>
    </row>
    <row r="13" spans="1:13" x14ac:dyDescent="0.35">
      <c r="A13" s="38" t="s">
        <v>37</v>
      </c>
      <c r="B13" s="16">
        <v>26</v>
      </c>
      <c r="C13" s="16" t="str">
        <f t="shared" si="0"/>
        <v>Light</v>
      </c>
      <c r="D13" s="17">
        <v>5.6661537531923081</v>
      </c>
      <c r="E13" s="16" t="str">
        <f t="shared" si="1"/>
        <v>Intermediate</v>
      </c>
      <c r="F13" s="16">
        <v>57963</v>
      </c>
      <c r="G13" s="16">
        <v>206737</v>
      </c>
      <c r="H13" s="17">
        <v>24.192307692307693</v>
      </c>
      <c r="I13" s="17">
        <v>18.653846153846153</v>
      </c>
      <c r="J13" s="18">
        <v>179.34615384615384</v>
      </c>
      <c r="L13" s="7" t="s">
        <v>65</v>
      </c>
      <c r="M13" s="10" t="s">
        <v>52</v>
      </c>
    </row>
    <row r="14" spans="1:13" x14ac:dyDescent="0.35">
      <c r="A14" s="38" t="s">
        <v>38</v>
      </c>
      <c r="B14" s="16">
        <v>24</v>
      </c>
      <c r="C14" s="16" t="str">
        <f t="shared" si="0"/>
        <v>Light</v>
      </c>
      <c r="D14" s="17">
        <v>5.4945833089583331</v>
      </c>
      <c r="E14" s="16" t="str">
        <f t="shared" si="1"/>
        <v>Intermediate</v>
      </c>
      <c r="F14" s="16">
        <v>52562</v>
      </c>
      <c r="G14" s="16">
        <v>180468</v>
      </c>
      <c r="H14" s="17">
        <v>21.25</v>
      </c>
      <c r="I14" s="17">
        <v>14.5</v>
      </c>
      <c r="J14" s="18">
        <v>184.54166666666666</v>
      </c>
      <c r="L14" s="7" t="s">
        <v>64</v>
      </c>
      <c r="M14" s="10" t="s">
        <v>51</v>
      </c>
    </row>
    <row r="15" spans="1:13" x14ac:dyDescent="0.35">
      <c r="A15" s="38" t="s">
        <v>9</v>
      </c>
      <c r="B15" s="16">
        <v>33</v>
      </c>
      <c r="C15" s="16" t="str">
        <f t="shared" si="0"/>
        <v>Active</v>
      </c>
      <c r="D15" s="17">
        <v>5.982727248757576</v>
      </c>
      <c r="E15" s="16" t="str">
        <f t="shared" si="1"/>
        <v>Intermediate</v>
      </c>
      <c r="F15" s="16">
        <v>78893</v>
      </c>
      <c r="G15" s="16">
        <v>271816</v>
      </c>
      <c r="H15" s="17">
        <v>22.303030303030305</v>
      </c>
      <c r="I15" s="17">
        <v>7.8484848484848486</v>
      </c>
      <c r="J15" s="18">
        <v>199</v>
      </c>
      <c r="L15" s="8" t="s">
        <v>59</v>
      </c>
      <c r="M15" s="11" t="s">
        <v>62</v>
      </c>
    </row>
    <row r="16" spans="1:13" x14ac:dyDescent="0.35">
      <c r="A16" s="38" t="s">
        <v>39</v>
      </c>
      <c r="B16" s="16">
        <v>21</v>
      </c>
      <c r="C16" s="16" t="str">
        <f t="shared" si="0"/>
        <v>Light</v>
      </c>
      <c r="D16" s="17">
        <v>2.4433333212380961</v>
      </c>
      <c r="E16" s="16" t="str">
        <f t="shared" si="1"/>
        <v>Beginner</v>
      </c>
      <c r="F16" s="16">
        <v>23925</v>
      </c>
      <c r="G16" s="16">
        <v>73129</v>
      </c>
      <c r="H16" s="17">
        <v>4.1904761904761907</v>
      </c>
      <c r="I16" s="17">
        <v>2.1428571428571428</v>
      </c>
      <c r="J16" s="18">
        <v>98.80952380952381</v>
      </c>
    </row>
    <row r="17" spans="1:10" x14ac:dyDescent="0.35">
      <c r="A17" s="38" t="s">
        <v>10</v>
      </c>
      <c r="B17" s="16">
        <v>33</v>
      </c>
      <c r="C17" s="16" t="str">
        <f t="shared" si="0"/>
        <v>Active</v>
      </c>
      <c r="D17" s="17">
        <v>5.103333316121212</v>
      </c>
      <c r="E17" s="16" t="str">
        <f t="shared" si="1"/>
        <v>Intermediate</v>
      </c>
      <c r="F17" s="16">
        <v>75459</v>
      </c>
      <c r="G17" s="16">
        <v>237558</v>
      </c>
      <c r="H17" s="17">
        <v>20.333333333333332</v>
      </c>
      <c r="I17" s="17">
        <v>10.575757575757576</v>
      </c>
      <c r="J17" s="18">
        <v>181.75757575757575</v>
      </c>
    </row>
    <row r="18" spans="1:10" x14ac:dyDescent="0.35">
      <c r="A18" s="38" t="s">
        <v>11</v>
      </c>
      <c r="B18" s="16">
        <v>33</v>
      </c>
      <c r="C18" s="16" t="str">
        <f t="shared" si="0"/>
        <v>Active</v>
      </c>
      <c r="D18" s="17">
        <v>5.5993939626363627</v>
      </c>
      <c r="E18" s="16" t="str">
        <f t="shared" si="1"/>
        <v>Intermediate</v>
      </c>
      <c r="F18" s="16">
        <v>77761</v>
      </c>
      <c r="G18" s="16">
        <v>255538</v>
      </c>
      <c r="H18" s="17">
        <v>20.939393939393938</v>
      </c>
      <c r="I18" s="17">
        <v>12.393939393939394</v>
      </c>
      <c r="J18" s="18">
        <v>201</v>
      </c>
    </row>
    <row r="19" spans="1:10" x14ac:dyDescent="0.35">
      <c r="A19" s="38" t="s">
        <v>12</v>
      </c>
      <c r="B19" s="16">
        <v>33</v>
      </c>
      <c r="C19" s="16" t="str">
        <f t="shared" si="0"/>
        <v>Active</v>
      </c>
      <c r="D19" s="17">
        <v>5.2878787771212119</v>
      </c>
      <c r="E19" s="16" t="str">
        <f t="shared" si="1"/>
        <v>Intermediate</v>
      </c>
      <c r="F19" s="16">
        <v>77721</v>
      </c>
      <c r="G19" s="16">
        <v>248617</v>
      </c>
      <c r="H19" s="17">
        <v>19.181818181818183</v>
      </c>
      <c r="I19" s="17">
        <v>9.8787878787878789</v>
      </c>
      <c r="J19" s="18">
        <v>213.84848484848484</v>
      </c>
    </row>
    <row r="20" spans="1:10" x14ac:dyDescent="0.35">
      <c r="A20" s="38" t="s">
        <v>13</v>
      </c>
      <c r="B20" s="16">
        <v>32</v>
      </c>
      <c r="C20" s="16" t="str">
        <f t="shared" si="0"/>
        <v>Active</v>
      </c>
      <c r="D20" s="17">
        <v>6.2915625178750005</v>
      </c>
      <c r="E20" s="16" t="str">
        <f t="shared" si="1"/>
        <v>Pro</v>
      </c>
      <c r="F20" s="16">
        <v>76574</v>
      </c>
      <c r="G20" s="16">
        <v>277733</v>
      </c>
      <c r="H20" s="17">
        <v>27.84375</v>
      </c>
      <c r="I20" s="17">
        <v>15.125</v>
      </c>
      <c r="J20" s="18">
        <v>193.8125</v>
      </c>
    </row>
    <row r="21" spans="1:10" x14ac:dyDescent="0.35">
      <c r="A21" s="38" t="s">
        <v>14</v>
      </c>
      <c r="B21" s="16">
        <v>32</v>
      </c>
      <c r="C21" s="16" t="str">
        <f t="shared" si="0"/>
        <v>Active</v>
      </c>
      <c r="D21" s="17">
        <v>4.5406249602499997</v>
      </c>
      <c r="E21" s="16" t="str">
        <f t="shared" si="1"/>
        <v>Beginner</v>
      </c>
      <c r="F21" s="16">
        <v>71391</v>
      </c>
      <c r="G21" s="16">
        <v>205096</v>
      </c>
      <c r="H21" s="17">
        <v>18.90625</v>
      </c>
      <c r="I21" s="17">
        <v>11.84375</v>
      </c>
      <c r="J21" s="18">
        <v>165.34375</v>
      </c>
    </row>
    <row r="22" spans="1:10" x14ac:dyDescent="0.35">
      <c r="A22" s="38" t="s">
        <v>15</v>
      </c>
      <c r="B22" s="16">
        <v>32</v>
      </c>
      <c r="C22" s="16" t="str">
        <f t="shared" si="0"/>
        <v>Active</v>
      </c>
      <c r="D22" s="17">
        <v>5.6578124747499992</v>
      </c>
      <c r="E22" s="16" t="str">
        <f t="shared" si="1"/>
        <v>Intermediate</v>
      </c>
      <c r="F22" s="16">
        <v>74668</v>
      </c>
      <c r="G22" s="16">
        <v>252703</v>
      </c>
      <c r="H22" s="17">
        <v>24.40625</v>
      </c>
      <c r="I22" s="17">
        <v>16.125</v>
      </c>
      <c r="J22" s="18">
        <v>188.28125</v>
      </c>
    </row>
    <row r="23" spans="1:10" x14ac:dyDescent="0.35">
      <c r="A23" s="38" t="s">
        <v>16</v>
      </c>
      <c r="B23" s="16">
        <v>32</v>
      </c>
      <c r="C23" s="16" t="str">
        <f t="shared" si="0"/>
        <v>Active</v>
      </c>
      <c r="D23" s="17">
        <v>5.8718749248124995</v>
      </c>
      <c r="E23" s="16" t="str">
        <f t="shared" si="1"/>
        <v>Intermediate</v>
      </c>
      <c r="F23" s="16">
        <v>75491</v>
      </c>
      <c r="G23" s="16">
        <v>257557</v>
      </c>
      <c r="H23" s="17">
        <v>23.96875</v>
      </c>
      <c r="I23" s="17">
        <v>13.78125</v>
      </c>
      <c r="J23" s="18">
        <v>201.90625</v>
      </c>
    </row>
    <row r="24" spans="1:10" x14ac:dyDescent="0.35">
      <c r="A24" s="38" t="s">
        <v>17</v>
      </c>
      <c r="B24" s="16">
        <v>32</v>
      </c>
      <c r="C24" s="16" t="str">
        <f t="shared" si="0"/>
        <v>Active</v>
      </c>
      <c r="D24" s="17">
        <v>5.9503125440000009</v>
      </c>
      <c r="E24" s="16" t="str">
        <f t="shared" si="1"/>
        <v>Intermediate</v>
      </c>
      <c r="F24" s="16">
        <v>76647</v>
      </c>
      <c r="G24" s="16">
        <v>261215</v>
      </c>
      <c r="H24" s="17">
        <v>24.1875</v>
      </c>
      <c r="I24" s="17">
        <v>18.75</v>
      </c>
      <c r="J24" s="18">
        <v>203.59375</v>
      </c>
    </row>
    <row r="25" spans="1:10" x14ac:dyDescent="0.35">
      <c r="A25" s="38" t="s">
        <v>18</v>
      </c>
      <c r="B25" s="16">
        <v>32</v>
      </c>
      <c r="C25" s="16" t="str">
        <f t="shared" si="0"/>
        <v>Active</v>
      </c>
      <c r="D25" s="17">
        <v>6.0300000674999987</v>
      </c>
      <c r="E25" s="16" t="str">
        <f t="shared" si="1"/>
        <v>Pro</v>
      </c>
      <c r="F25" s="16">
        <v>77500</v>
      </c>
      <c r="G25" s="16">
        <v>263795</v>
      </c>
      <c r="H25" s="17">
        <v>26.84375</v>
      </c>
      <c r="I25" s="17">
        <v>14.9375</v>
      </c>
      <c r="J25" s="18">
        <v>182.65625</v>
      </c>
    </row>
    <row r="26" spans="1:10" x14ac:dyDescent="0.35">
      <c r="A26" s="38" t="s">
        <v>19</v>
      </c>
      <c r="B26" s="16">
        <v>32</v>
      </c>
      <c r="C26" s="16" t="str">
        <f t="shared" si="0"/>
        <v>Active</v>
      </c>
      <c r="D26" s="17">
        <v>5.3278124726875014</v>
      </c>
      <c r="E26" s="16" t="str">
        <f t="shared" si="1"/>
        <v>Intermediate</v>
      </c>
      <c r="F26" s="16">
        <v>74485</v>
      </c>
      <c r="G26" s="16">
        <v>238284</v>
      </c>
      <c r="H26" s="17">
        <v>24.4375</v>
      </c>
      <c r="I26" s="17">
        <v>13.25</v>
      </c>
      <c r="J26" s="18">
        <v>195.53125</v>
      </c>
    </row>
    <row r="27" spans="1:10" x14ac:dyDescent="0.35">
      <c r="A27" s="38" t="s">
        <v>20</v>
      </c>
      <c r="B27" s="16">
        <v>32</v>
      </c>
      <c r="C27" s="16" t="str">
        <f t="shared" si="0"/>
        <v>Active</v>
      </c>
      <c r="D27" s="17">
        <v>5.8412500398749998</v>
      </c>
      <c r="E27" s="16" t="str">
        <f t="shared" si="1"/>
        <v>Intermediate</v>
      </c>
      <c r="F27" s="16">
        <v>76709</v>
      </c>
      <c r="G27" s="16">
        <v>267124</v>
      </c>
      <c r="H27" s="17">
        <v>18.78125</v>
      </c>
      <c r="I27" s="17">
        <v>15.03125</v>
      </c>
      <c r="J27" s="18">
        <v>232.90625</v>
      </c>
    </row>
    <row r="28" spans="1:10" x14ac:dyDescent="0.35">
      <c r="A28" s="38" t="s">
        <v>21</v>
      </c>
      <c r="B28" s="16">
        <v>32</v>
      </c>
      <c r="C28" s="16" t="str">
        <f t="shared" si="0"/>
        <v>Active</v>
      </c>
      <c r="D28" s="17">
        <v>5.4675000270312504</v>
      </c>
      <c r="E28" s="16" t="str">
        <f t="shared" si="1"/>
        <v>Intermediate</v>
      </c>
      <c r="F28" s="16">
        <v>73326</v>
      </c>
      <c r="G28" s="16">
        <v>236621</v>
      </c>
      <c r="H28" s="17">
        <v>21.03125</v>
      </c>
      <c r="I28" s="17">
        <v>13.71875</v>
      </c>
      <c r="J28" s="18">
        <v>186.3125</v>
      </c>
    </row>
    <row r="29" spans="1:10" x14ac:dyDescent="0.35">
      <c r="A29" s="38" t="s">
        <v>22</v>
      </c>
      <c r="B29" s="16">
        <v>32</v>
      </c>
      <c r="C29" s="16" t="str">
        <f t="shared" si="0"/>
        <v>Active</v>
      </c>
      <c r="D29" s="17">
        <v>5.6328125180312512</v>
      </c>
      <c r="E29" s="16" t="str">
        <f t="shared" si="1"/>
        <v>Intermediate</v>
      </c>
      <c r="F29" s="16">
        <v>75186</v>
      </c>
      <c r="G29" s="16">
        <v>253849</v>
      </c>
      <c r="H29" s="17">
        <v>28.40625</v>
      </c>
      <c r="I29" s="17">
        <v>11.375</v>
      </c>
      <c r="J29" s="18">
        <v>192.875</v>
      </c>
    </row>
    <row r="30" spans="1:10" x14ac:dyDescent="0.35">
      <c r="A30" s="38" t="s">
        <v>23</v>
      </c>
      <c r="B30" s="16">
        <v>32</v>
      </c>
      <c r="C30" s="16" t="str">
        <f t="shared" si="0"/>
        <v>Active</v>
      </c>
      <c r="D30" s="17">
        <v>5.5346875264374988</v>
      </c>
      <c r="E30" s="16" t="str">
        <f t="shared" si="1"/>
        <v>Intermediate</v>
      </c>
      <c r="F30" s="16">
        <v>74604</v>
      </c>
      <c r="G30" s="16">
        <v>250688</v>
      </c>
      <c r="H30" s="17">
        <v>19.8125</v>
      </c>
      <c r="I30" s="17">
        <v>17.625</v>
      </c>
      <c r="J30" s="18">
        <v>200.25</v>
      </c>
    </row>
    <row r="31" spans="1:10" x14ac:dyDescent="0.35">
      <c r="A31" s="38" t="s">
        <v>24</v>
      </c>
      <c r="B31" s="16">
        <v>32</v>
      </c>
      <c r="C31" s="16" t="str">
        <f t="shared" si="0"/>
        <v>Active</v>
      </c>
      <c r="D31" s="17">
        <v>5.9153124990312502</v>
      </c>
      <c r="E31" s="16" t="str">
        <f t="shared" si="1"/>
        <v>Intermediate</v>
      </c>
      <c r="F31" s="16">
        <v>74514</v>
      </c>
      <c r="G31" s="16">
        <v>258516</v>
      </c>
      <c r="H31" s="17">
        <v>23.65625</v>
      </c>
      <c r="I31" s="17">
        <v>10.78125</v>
      </c>
      <c r="J31" s="18">
        <v>197.5625</v>
      </c>
    </row>
    <row r="32" spans="1:10" x14ac:dyDescent="0.35">
      <c r="A32" s="38" t="s">
        <v>25</v>
      </c>
      <c r="B32" s="16">
        <v>32</v>
      </c>
      <c r="C32" s="16" t="str">
        <f t="shared" si="0"/>
        <v>Active</v>
      </c>
      <c r="D32" s="17">
        <v>5.3615625167187488</v>
      </c>
      <c r="E32" s="16" t="str">
        <f t="shared" si="1"/>
        <v>Intermediate</v>
      </c>
      <c r="F32" s="16">
        <v>74114</v>
      </c>
      <c r="G32" s="16">
        <v>242996</v>
      </c>
      <c r="H32" s="17">
        <v>17.96875</v>
      </c>
      <c r="I32" s="17">
        <v>11.8125</v>
      </c>
      <c r="J32" s="18">
        <v>209.1875</v>
      </c>
    </row>
    <row r="33" spans="1:10" x14ac:dyDescent="0.35">
      <c r="A33" s="38" t="s">
        <v>26</v>
      </c>
      <c r="B33" s="16">
        <v>32</v>
      </c>
      <c r="C33" s="16" t="str">
        <f t="shared" si="0"/>
        <v>Active</v>
      </c>
      <c r="D33" s="17">
        <v>5.1812499880625014</v>
      </c>
      <c r="E33" s="16" t="str">
        <f t="shared" si="1"/>
        <v>Intermediate</v>
      </c>
      <c r="F33" s="16">
        <v>72722</v>
      </c>
      <c r="G33" s="16">
        <v>234289</v>
      </c>
      <c r="H33" s="17">
        <v>16.25</v>
      </c>
      <c r="I33" s="17">
        <v>14</v>
      </c>
      <c r="J33" s="18">
        <v>204.96875</v>
      </c>
    </row>
    <row r="34" spans="1:10" x14ac:dyDescent="0.35">
      <c r="A34" s="39" t="s">
        <v>27</v>
      </c>
      <c r="B34" s="19">
        <v>31</v>
      </c>
      <c r="C34" s="19" t="str">
        <f t="shared" si="0"/>
        <v>Active</v>
      </c>
      <c r="D34" s="20">
        <v>6.1006451037096765</v>
      </c>
      <c r="E34" s="19" t="str">
        <f t="shared" si="1"/>
        <v>Pro</v>
      </c>
      <c r="F34" s="19">
        <v>73592</v>
      </c>
      <c r="G34" s="19">
        <v>258726</v>
      </c>
      <c r="H34" s="20">
        <v>20.258064516129032</v>
      </c>
      <c r="I34" s="20">
        <v>16.548387096774192</v>
      </c>
      <c r="J34" s="21">
        <v>218.54838709677421</v>
      </c>
    </row>
  </sheetData>
  <mergeCells count="2">
    <mergeCell ref="A1:J2"/>
    <mergeCell ref="L3:M4"/>
  </mergeCells>
  <conditionalFormatting sqref="C4:C34">
    <cfRule type="containsText" dxfId="5" priority="7" operator="containsText" text="Light">
      <formula>NOT(ISERROR(SEARCH("Light",C4)))</formula>
    </cfRule>
    <cfRule type="containsText" dxfId="4" priority="8" operator="containsText" text="Moderate">
      <formula>NOT(ISERROR(SEARCH("Moderate",C4)))</formula>
    </cfRule>
    <cfRule type="containsText" dxfId="3" priority="9" operator="containsText" text="Active">
      <formula>NOT(ISERROR(SEARCH("Active",C4)))</formula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{E1BC61F2-A2CD-499F-B9F4-332FC70B15FF}</x14:id>
        </ext>
      </extLst>
    </cfRule>
  </conditionalFormatting>
  <conditionalFormatting sqref="E4:E34">
    <cfRule type="containsText" dxfId="2" priority="4" operator="containsText" text="Intermediate">
      <formula>NOT(ISERROR(SEARCH("Intermediate",E4)))</formula>
    </cfRule>
    <cfRule type="containsText" dxfId="1" priority="5" operator="containsText" text="Pro">
      <formula>NOT(ISERROR(SEARCH("Pro",E4)))</formula>
    </cfRule>
    <cfRule type="containsText" dxfId="0" priority="6" operator="containsText" text="Beginner">
      <formula>NOT(ISERROR(SEARCH("Beginner",E4)))</formula>
    </cfRule>
  </conditionalFormatting>
  <conditionalFormatting sqref="F4:F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3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{3DBA86AE-644C-47B7-825D-6D87DFC3C9A9}</x14:id>
        </ext>
      </extLst>
    </cfRule>
  </conditionalFormatting>
  <conditionalFormatting sqref="G3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{983101CE-4442-4606-AC51-14CC5450C8FD}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BC61F2-A2CD-499F-B9F4-332FC70B15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C4:C34</xm:sqref>
        </x14:conditionalFormatting>
        <x14:conditionalFormatting xmlns:xm="http://schemas.microsoft.com/office/excel/2006/main">
          <x14:cfRule type="dataBar" id="{3DBA86AE-644C-47B7-825D-6D87DFC3C9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G4:G34</xm:sqref>
        </x14:conditionalFormatting>
        <x14:conditionalFormatting xmlns:xm="http://schemas.microsoft.com/office/excel/2006/main">
          <x14:cfRule type="dataBar" id="{983101CE-4442-4606-AC51-14CC5450C8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F4AD-941A-4600-B1F2-F8AF86562069}">
  <dimension ref="A3:E7"/>
  <sheetViews>
    <sheetView workbookViewId="0">
      <selection activeCell="K20" sqref="K20"/>
    </sheetView>
  </sheetViews>
  <sheetFormatPr defaultRowHeight="14.5" x14ac:dyDescent="0.35"/>
  <cols>
    <col min="1" max="1" width="15" bestFit="1" customWidth="1"/>
    <col min="2" max="2" width="19.1796875" bestFit="1" customWidth="1"/>
    <col min="3" max="3" width="22.90625" bestFit="1" customWidth="1"/>
    <col min="4" max="4" width="24.26953125" bestFit="1" customWidth="1"/>
    <col min="5" max="5" width="19.1796875" bestFit="1" customWidth="1"/>
  </cols>
  <sheetData>
    <row r="3" spans="1:5" x14ac:dyDescent="0.35">
      <c r="A3" s="1" t="s">
        <v>1</v>
      </c>
      <c r="B3" s="1" t="s">
        <v>50</v>
      </c>
      <c r="D3" s="1" t="s">
        <v>66</v>
      </c>
      <c r="E3" s="1" t="s">
        <v>50</v>
      </c>
    </row>
    <row r="4" spans="1:5" x14ac:dyDescent="0.35">
      <c r="A4" t="s">
        <v>47</v>
      </c>
      <c r="B4">
        <f>COUNTIF(ID_WISE!C4:C36,"Active")</f>
        <v>21</v>
      </c>
      <c r="D4" t="s">
        <v>51</v>
      </c>
      <c r="E4">
        <f>COUNTIF(ID_WISE!E4:E36,"Beginner")</f>
        <v>11</v>
      </c>
    </row>
    <row r="5" spans="1:5" x14ac:dyDescent="0.35">
      <c r="A5" t="s">
        <v>48</v>
      </c>
      <c r="B5">
        <f>COUNTIF(ID_WISE!C4:C36,"Light")</f>
        <v>4</v>
      </c>
      <c r="D5" t="s">
        <v>52</v>
      </c>
      <c r="E5">
        <f>COUNTIF(ID_WISE!E4:E36,"Intermediate")</f>
        <v>17</v>
      </c>
    </row>
    <row r="6" spans="1:5" x14ac:dyDescent="0.35">
      <c r="A6" t="s">
        <v>49</v>
      </c>
      <c r="B6">
        <f>COUNTIF(ID_WISE!C4:C36,"Moderate")</f>
        <v>8</v>
      </c>
      <c r="D6" t="s">
        <v>53</v>
      </c>
      <c r="E6">
        <f>COUNTIF(ID_WISE!E4:E36,"Pro")</f>
        <v>5</v>
      </c>
    </row>
    <row r="7" spans="1:5" x14ac:dyDescent="0.35">
      <c r="A7" s="3" t="s">
        <v>41</v>
      </c>
      <c r="B7" s="3">
        <f>SUM(B4:B6)</f>
        <v>33</v>
      </c>
      <c r="D7" s="3" t="s">
        <v>41</v>
      </c>
      <c r="E7" s="3">
        <f>SUM(E4:E6)</f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C727-4376-48B7-B260-A8C43239544A}">
  <dimension ref="A1:W2"/>
  <sheetViews>
    <sheetView showGridLines="0" tabSelected="1" zoomScale="77" zoomScaleNormal="93" workbookViewId="0">
      <selection activeCell="U34" sqref="U34"/>
    </sheetView>
  </sheetViews>
  <sheetFormatPr defaultRowHeight="14.5" x14ac:dyDescent="0.35"/>
  <sheetData>
    <row r="1" spans="1:23" x14ac:dyDescent="0.35">
      <c r="A1" s="40" t="s">
        <v>67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</row>
    <row r="2" spans="1:23" x14ac:dyDescent="0.3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</sheetData>
  <mergeCells count="1">
    <mergeCell ref="A1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ID_WISE</vt:lpstr>
      <vt:lpstr>DATE_WISE</vt:lpstr>
      <vt:lpstr>Charts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Prasad</dc:creator>
  <cp:lastModifiedBy>Adarsh Prasad</cp:lastModifiedBy>
  <dcterms:created xsi:type="dcterms:W3CDTF">2015-06-05T18:17:20Z</dcterms:created>
  <dcterms:modified xsi:type="dcterms:W3CDTF">2024-04-06T04:33:04Z</dcterms:modified>
</cp:coreProperties>
</file>