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95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<sst xmlns="http://schemas.openxmlformats.org/spreadsheetml/2006/main" count="120" uniqueCount="43">
  <si>
    <t>Beach from Hodaei 2016 chosen as being a viable option for the flume tank,</t>
  </si>
  <si>
    <t>“the reflection coefficients of the counterclockwise rotated models are lower than those of the clockwise rotated models,”</t>
  </si>
  <si>
    <t>Reflection coefficient can be found when the beach is build using Goda 1976 techniques</t>
  </si>
  <si>
    <t>Tank Hodaei</t>
  </si>
  <si>
    <t>Flume tank</t>
  </si>
  <si>
    <t>Scaling</t>
  </si>
  <si>
    <t>Depth</t>
  </si>
  <si>
    <t>m</t>
  </si>
  <si>
    <t>'-</t>
  </si>
  <si>
    <t>Width</t>
  </si>
  <si>
    <t>Wave length</t>
  </si>
  <si>
    <t>Length</t>
  </si>
  <si>
    <t>Wave height</t>
  </si>
  <si>
    <t>Wave length max</t>
  </si>
  <si>
    <t>L and H comb</t>
  </si>
  <si>
    <t>Wave height max</t>
  </si>
  <si>
    <t>Steepness max</t>
  </si>
  <si>
    <t>x</t>
  </si>
  <si>
    <t>y</t>
  </si>
  <si>
    <t>Geometry of beach</t>
  </si>
  <si>
    <t>Wave length min</t>
  </si>
  <si>
    <t>Wave height min</t>
  </si>
  <si>
    <t>Steepness min</t>
  </si>
  <si>
    <t>Beach Hodaei</t>
  </si>
  <si>
    <t>Beach scaled</t>
  </si>
  <si>
    <t>su</t>
  </si>
  <si>
    <t>mm</t>
  </si>
  <si>
    <t>h</t>
  </si>
  <si>
    <t>l</t>
  </si>
  <si>
    <t>a</t>
  </si>
  <si>
    <t>1/mm</t>
  </si>
  <si>
    <t>b</t>
  </si>
  <si>
    <t>c</t>
  </si>
  <si>
    <t>Cr_max</t>
  </si>
  <si>
    <t>Cr_min</t>
  </si>
  <si>
    <t>Material needed</t>
  </si>
  <si>
    <t>Length beach max</t>
  </si>
  <si>
    <t>Width beach max</t>
  </si>
  <si>
    <t>Area beach max</t>
  </si>
  <si>
    <t>m2</t>
  </si>
  <si>
    <t>Perforation density</t>
  </si>
  <si>
    <t>40-44</t>
  </si>
  <si>
    <t>%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</si>
</sst>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FFDBB6"/>
        <bgColor indexed="64"/>
      </patternFill>
    </fill>
    <fill>
      <patternFill patternType="solid">
        <fgColor rgb="FF729FCF"/>
        <bgColor indexed="64"/>
      </patternFill>
    </fill>
    <fill>
      <patternFill patternType="solid">
        <fgColor rgb="FFB4C7DC"/>
        <bgColor indexed="64"/>
      </patternFill>
    </fill>
    <fill>
      <patternFill patternType="solid">
        <fgColor rgb="FFDEE6EF"/>
        <bgColor indexed="64"/>
      </patternFill>
    </fill>
    <fill>
      <patternFill patternType="solid">
        <fgColor rgb="FF8E86AE"/>
        <bgColor indexed="64"/>
      </patternFill>
    </fill>
    <fill>
      <patternFill patternType="solid">
        <fgColor rgb="FFB7B3CA"/>
        <bgColor indexed="64"/>
      </patternFill>
    </fill>
    <fill>
      <patternFill patternType="solid">
        <fgColor rgb="FFDEDCE6"/>
        <bgColor indexed="64"/>
      </patternFill>
    </fill>
    <fill>
      <patternFill patternType="solid">
        <fgColor rgb="FF81ACA6"/>
        <bgColor indexed="64"/>
      </patternFill>
    </fill>
    <fill>
      <patternFill patternType="solid">
        <fgColor rgb="FFB3CAC7"/>
        <bgColor indexed="64"/>
      </patternFill>
    </fill>
    <fill>
      <patternFill patternType="solid">
        <fgColor rgb="FFDEE7E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0" borderId="0" applyNumberFormat="false" applyBorder="false" applyAlignment="false" applyProtection="false">
      <alignment vertical="center"/>
    </xf>
    <xf numFmtId="0" fontId="15" fillId="35" borderId="0" applyNumberFormat="false" applyBorder="false" applyAlignment="false" applyProtection="false">
      <alignment vertical="center"/>
    </xf>
    <xf numFmtId="0" fontId="7" fillId="40" borderId="0" applyNumberFormat="false" applyBorder="false" applyAlignment="false" applyProtection="false">
      <alignment vertical="center"/>
    </xf>
    <xf numFmtId="0" fontId="7" fillId="42" borderId="0" applyNumberFormat="false" applyBorder="false" applyAlignment="false" applyProtection="false">
      <alignment vertical="center"/>
    </xf>
    <xf numFmtId="0" fontId="15" fillId="43" borderId="0" applyNumberFormat="false" applyBorder="false" applyAlignment="false" applyProtection="false">
      <alignment vertical="center"/>
    </xf>
    <xf numFmtId="0" fontId="15" fillId="39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45" borderId="0" applyNumberFormat="false" applyBorder="false" applyAlignment="false" applyProtection="false">
      <alignment vertical="center"/>
    </xf>
    <xf numFmtId="0" fontId="15" fillId="47" borderId="0" applyNumberFormat="false" applyBorder="false" applyAlignment="false" applyProtection="false">
      <alignment vertical="center"/>
    </xf>
    <xf numFmtId="0" fontId="7" fillId="38" borderId="0" applyNumberFormat="false" applyBorder="false" applyAlignment="false" applyProtection="false">
      <alignment vertical="center"/>
    </xf>
    <xf numFmtId="0" fontId="21" fillId="0" borderId="7" applyNumberFormat="false" applyFill="false" applyAlignment="false" applyProtection="false">
      <alignment vertical="center"/>
    </xf>
    <xf numFmtId="0" fontId="15" fillId="44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0" fontId="15" fillId="37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15" fillId="27" borderId="0" applyNumberFormat="false" applyBorder="false" applyAlignment="false" applyProtection="false">
      <alignment vertical="center"/>
    </xf>
    <xf numFmtId="0" fontId="7" fillId="46" borderId="0" applyNumberFormat="false" applyBorder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5" fillId="28" borderId="0" applyNumberFormat="false" applyBorder="false" applyAlignment="false" applyProtection="false">
      <alignment vertical="center"/>
    </xf>
    <xf numFmtId="0" fontId="17" fillId="0" borderId="5" applyNumberFormat="false" applyFill="false" applyAlignment="false" applyProtection="false">
      <alignment vertical="center"/>
    </xf>
    <xf numFmtId="0" fontId="14" fillId="19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0" fillId="26" borderId="6" applyNumberFormat="false" applyFont="false" applyAlignment="false" applyProtection="false">
      <alignment vertical="center"/>
    </xf>
    <xf numFmtId="0" fontId="20" fillId="31" borderId="3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2" fillId="19" borderId="3" applyNumberFormat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5" fillId="33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9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2" fillId="41" borderId="8" applyNumberFormat="false" applyAlignment="false" applyProtection="false">
      <alignment vertical="center"/>
    </xf>
    <xf numFmtId="0" fontId="7" fillId="3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true" applyAlignment="true">
      <alignment horizontal="left" vertical="center"/>
    </xf>
    <xf numFmtId="0" fontId="2" fillId="0" borderId="0" xfId="0" applyFont="true" applyAlignment="true">
      <alignment horizontal="left" vertical="center"/>
    </xf>
    <xf numFmtId="0" fontId="1" fillId="2" borderId="0" xfId="0" applyFont="true" applyFill="true" applyAlignment="true">
      <alignment horizontal="left" vertical="center" wrapText="true"/>
    </xf>
    <xf numFmtId="0" fontId="1" fillId="3" borderId="0" xfId="0" applyFont="true" applyFill="true" applyAlignment="true">
      <alignment horizontal="right" vertical="center" wrapText="true"/>
    </xf>
    <xf numFmtId="0" fontId="1" fillId="4" borderId="0" xfId="0" applyFont="true" applyFill="true" applyAlignment="true">
      <alignment horizontal="right" vertical="center" wrapText="true"/>
    </xf>
    <xf numFmtId="0" fontId="1" fillId="3" borderId="0" xfId="0" applyFont="true" applyFill="true" applyAlignment="true">
      <alignment horizontal="left" vertical="center" wrapText="true"/>
    </xf>
    <xf numFmtId="3" fontId="1" fillId="4" borderId="0" xfId="0" applyNumberFormat="true" applyFont="true" applyFill="true" applyAlignment="true">
      <alignment horizontal="right" vertical="center" wrapText="true"/>
    </xf>
    <xf numFmtId="0" fontId="1" fillId="5" borderId="0" xfId="0" applyFont="true" applyFill="true" applyAlignment="true">
      <alignment horizontal="left" vertical="center" wrapText="true"/>
    </xf>
    <xf numFmtId="0" fontId="1" fillId="6" borderId="0" xfId="0" applyFont="true" applyFill="true" applyAlignment="true">
      <alignment horizontal="right" vertical="center" wrapText="true"/>
    </xf>
    <xf numFmtId="0" fontId="1" fillId="7" borderId="0" xfId="0" applyFont="true" applyFill="true" applyAlignment="true">
      <alignment horizontal="right" vertical="center" wrapText="true"/>
    </xf>
    <xf numFmtId="0" fontId="1" fillId="6" borderId="0" xfId="0" applyFont="true" applyFill="true" applyAlignment="true">
      <alignment horizontal="left" vertical="center" wrapText="true"/>
    </xf>
    <xf numFmtId="0" fontId="1" fillId="8" borderId="0" xfId="0" applyFont="true" applyFill="true" applyAlignment="true">
      <alignment horizontal="left" vertical="center" wrapText="true"/>
    </xf>
    <xf numFmtId="0" fontId="1" fillId="9" borderId="0" xfId="0" applyFont="true" applyFill="true" applyAlignment="true">
      <alignment horizontal="right" vertical="center" wrapText="true"/>
    </xf>
    <xf numFmtId="0" fontId="1" fillId="10" borderId="0" xfId="0" applyFont="true" applyFill="true" applyAlignment="true">
      <alignment horizontal="right" vertical="center" wrapText="true"/>
    </xf>
    <xf numFmtId="0" fontId="1" fillId="9" borderId="0" xfId="0" applyFont="true" applyFill="true" applyAlignment="true">
      <alignment horizontal="left" vertical="center" wrapText="true"/>
    </xf>
    <xf numFmtId="0" fontId="1" fillId="11" borderId="0" xfId="0" applyFont="true" applyFill="true" applyAlignment="true">
      <alignment horizontal="left" vertical="center" wrapText="true"/>
    </xf>
    <xf numFmtId="0" fontId="1" fillId="12" borderId="0" xfId="0" applyFont="true" applyFill="true" applyAlignment="true">
      <alignment horizontal="right" vertical="center" wrapText="true"/>
    </xf>
    <xf numFmtId="176" fontId="1" fillId="13" borderId="0" xfId="0" applyNumberFormat="true" applyFont="true" applyFill="true" applyAlignment="true">
      <alignment horizontal="right" vertical="center" wrapText="true"/>
    </xf>
    <xf numFmtId="0" fontId="1" fillId="12" borderId="0" xfId="0" applyFont="true" applyFill="true" applyAlignment="true">
      <alignment horizontal="left" vertical="center" wrapText="true"/>
    </xf>
    <xf numFmtId="176" fontId="0" fillId="0" borderId="0" xfId="0" applyNumberFormat="true">
      <alignment vertical="center"/>
    </xf>
    <xf numFmtId="0" fontId="1" fillId="14" borderId="0" xfId="0" applyFont="true" applyFill="true" applyAlignment="true">
      <alignment horizontal="left" vertical="center" wrapText="true"/>
    </xf>
    <xf numFmtId="0" fontId="1" fillId="15" borderId="0" xfId="0" applyFont="true" applyFill="true" applyAlignment="true">
      <alignment horizontal="right" vertical="center" wrapText="true"/>
    </xf>
    <xf numFmtId="0" fontId="1" fillId="16" borderId="0" xfId="0" applyFont="true" applyFill="true" applyAlignment="true">
      <alignment horizontal="right" vertical="center" wrapText="true"/>
    </xf>
    <xf numFmtId="0" fontId="1" fillId="15" borderId="0" xfId="0" applyFont="true" applyFill="true" applyAlignment="true">
      <alignment horizontal="left" vertical="center" wrapText="true"/>
    </xf>
    <xf numFmtId="0" fontId="1" fillId="0" borderId="0" xfId="0" applyFont="true" applyAlignment="true">
      <alignment horizontal="left" vertical="center" wrapText="true"/>
    </xf>
    <xf numFmtId="0" fontId="1" fillId="0" borderId="0" xfId="0" applyFont="true" applyAlignment="true">
      <alignment horizontal="right" vertical="center" wrapText="true"/>
    </xf>
    <xf numFmtId="176" fontId="1" fillId="0" borderId="0" xfId="0" applyNumberFormat="true" applyFont="true" applyAlignment="true">
      <alignment horizontal="right" vertical="center" wrapText="true"/>
    </xf>
    <xf numFmtId="0" fontId="1" fillId="0" borderId="0" xfId="0" applyFont="true" applyAlignment="true">
      <alignment horizontal="center" vertical="center" wrapText="true"/>
    </xf>
    <xf numFmtId="0" fontId="3" fillId="0" borderId="0" xfId="0" applyFont="true" applyAlignment="true">
      <alignment horizontal="right"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workbookViewId="0">
      <selection activeCell="G31" sqref="G31"/>
    </sheetView>
  </sheetViews>
  <sheetFormatPr defaultColWidth="8.8" defaultRowHeight="15.75"/>
  <cols>
    <col min="1" max="1" width="12.7" customWidth="true"/>
    <col min="5" max="5" width="12" customWidth="true"/>
    <col min="6" max="6" width="10.8"/>
    <col min="9" max="9" width="8.7" customWidth="true"/>
    <col min="10" max="10" width="9.9"/>
    <col min="11" max="11" width="7.3" customWidth="true"/>
  </cols>
  <sheetData>
    <row r="1" spans="1:1">
      <c r="A1" s="1" t="s">
        <v>0</v>
      </c>
    </row>
    <row r="2" spans="1:1">
      <c r="A2" s="2" t="s">
        <v>1</v>
      </c>
    </row>
    <row r="3" spans="1:1">
      <c r="A3" s="1" t="s">
        <v>2</v>
      </c>
    </row>
    <row r="4" spans="1:9">
      <c r="A4" s="3" t="s">
        <v>3</v>
      </c>
      <c r="B4"/>
      <c r="C4"/>
      <c r="D4"/>
      <c r="E4" s="12" t="s">
        <v>4</v>
      </c>
      <c r="F4"/>
      <c r="G4"/>
      <c r="H4"/>
      <c r="I4" s="21" t="s">
        <v>5</v>
      </c>
    </row>
    <row r="5" spans="1:11">
      <c r="A5" s="4" t="s">
        <v>6</v>
      </c>
      <c r="B5" s="5">
        <v>2.24</v>
      </c>
      <c r="C5" s="6" t="s">
        <v>7</v>
      </c>
      <c r="D5"/>
      <c r="E5" s="13" t="s">
        <v>6</v>
      </c>
      <c r="F5" s="14">
        <v>0.5</v>
      </c>
      <c r="G5" s="15" t="s">
        <v>7</v>
      </c>
      <c r="H5"/>
      <c r="I5" s="22" t="s">
        <v>6</v>
      </c>
      <c r="J5" s="23">
        <v>0.22</v>
      </c>
      <c r="K5" s="24" t="s">
        <v>8</v>
      </c>
    </row>
    <row r="6" spans="1:11">
      <c r="A6" s="4" t="s">
        <v>9</v>
      </c>
      <c r="B6" s="5">
        <v>3</v>
      </c>
      <c r="C6" s="6" t="s">
        <v>7</v>
      </c>
      <c r="D6"/>
      <c r="E6" s="13" t="s">
        <v>9</v>
      </c>
      <c r="F6" s="14">
        <v>2.35</v>
      </c>
      <c r="G6" s="15" t="s">
        <v>7</v>
      </c>
      <c r="H6"/>
      <c r="I6" s="22" t="s">
        <v>10</v>
      </c>
      <c r="J6" s="23">
        <f>F8/B8</f>
        <v>0.611111111111111</v>
      </c>
      <c r="K6" s="24" t="s">
        <v>8</v>
      </c>
    </row>
    <row r="7" spans="1:11">
      <c r="A7" s="4" t="s">
        <v>11</v>
      </c>
      <c r="B7" s="5">
        <v>50</v>
      </c>
      <c r="C7" s="6" t="s">
        <v>7</v>
      </c>
      <c r="D7"/>
      <c r="E7" s="13" t="s">
        <v>11</v>
      </c>
      <c r="F7" s="14">
        <v>7.4</v>
      </c>
      <c r="G7" s="15" t="s">
        <v>7</v>
      </c>
      <c r="H7"/>
      <c r="I7" s="22" t="s">
        <v>12</v>
      </c>
      <c r="J7" s="23">
        <v>0.56</v>
      </c>
      <c r="K7" s="24" t="s">
        <v>8</v>
      </c>
    </row>
    <row r="8" ht="25.5" spans="1:11">
      <c r="A8" s="4" t="s">
        <v>13</v>
      </c>
      <c r="B8" s="5">
        <v>3.6</v>
      </c>
      <c r="C8" s="6" t="s">
        <v>7</v>
      </c>
      <c r="D8"/>
      <c r="E8" s="13" t="s">
        <v>13</v>
      </c>
      <c r="F8" s="14">
        <v>2.2</v>
      </c>
      <c r="G8" s="15" t="s">
        <v>7</v>
      </c>
      <c r="H8"/>
      <c r="I8" s="22" t="s">
        <v>14</v>
      </c>
      <c r="J8" s="23">
        <f>J6</f>
        <v>0.611111111111111</v>
      </c>
      <c r="K8" s="24" t="s">
        <v>8</v>
      </c>
    </row>
    <row r="9" spans="1:7">
      <c r="A9" s="4" t="s">
        <v>15</v>
      </c>
      <c r="B9" s="5">
        <v>0.125</v>
      </c>
      <c r="C9" s="6" t="s">
        <v>7</v>
      </c>
      <c r="D9"/>
      <c r="E9" s="13" t="s">
        <v>15</v>
      </c>
      <c r="F9" s="14">
        <v>0.07</v>
      </c>
      <c r="G9" s="15" t="s">
        <v>7</v>
      </c>
    </row>
    <row r="10" ht="25.5" spans="1:17">
      <c r="A10" s="4" t="s">
        <v>16</v>
      </c>
      <c r="B10" s="5">
        <v>0.07</v>
      </c>
      <c r="C10" s="6" t="s">
        <v>8</v>
      </c>
      <c r="D10"/>
      <c r="E10" s="13" t="s">
        <v>16</v>
      </c>
      <c r="F10" s="14">
        <v>0.02</v>
      </c>
      <c r="G10" s="15" t="s">
        <v>8</v>
      </c>
      <c r="H10"/>
      <c r="I10"/>
      <c r="J10" s="25" t="s">
        <v>17</v>
      </c>
      <c r="K10" s="25" t="s">
        <v>18</v>
      </c>
      <c r="L10"/>
      <c r="M10" s="25" t="s">
        <v>11</v>
      </c>
      <c r="N10" s="28" t="s">
        <v>19</v>
      </c>
      <c r="O10" s="28"/>
      <c r="P10" s="28"/>
      <c r="Q10" s="28"/>
    </row>
    <row r="11" spans="1:12">
      <c r="A11" s="4" t="s">
        <v>20</v>
      </c>
      <c r="B11" s="5">
        <v>1.8</v>
      </c>
      <c r="C11" s="6" t="s">
        <v>7</v>
      </c>
      <c r="D11"/>
      <c r="E11" s="13" t="s">
        <v>20</v>
      </c>
      <c r="F11" s="14">
        <v>0.06</v>
      </c>
      <c r="G11" s="15" t="s">
        <v>7</v>
      </c>
      <c r="H11"/>
      <c r="I11" s="26">
        <v>0</v>
      </c>
      <c r="J11" s="27">
        <f>($F$18/MAX($I$12:$I$59))*I11/1000</f>
        <v>0</v>
      </c>
      <c r="K11" s="27">
        <f>($F$19*J11*J11)+($F$20*J11)+$F$21</f>
        <v>0.0928888888888889</v>
      </c>
      <c r="L11" s="25" t="s">
        <v>7</v>
      </c>
    </row>
    <row r="12" spans="1:13">
      <c r="A12" s="4" t="s">
        <v>21</v>
      </c>
      <c r="B12" s="5">
        <v>0.06</v>
      </c>
      <c r="C12" s="6" t="s">
        <v>7</v>
      </c>
      <c r="D12"/>
      <c r="E12" s="13" t="s">
        <v>21</v>
      </c>
      <c r="F12" s="14">
        <v>0.01</v>
      </c>
      <c r="G12" s="15" t="s">
        <v>7</v>
      </c>
      <c r="H12"/>
      <c r="I12" s="26">
        <v>1</v>
      </c>
      <c r="J12" s="27">
        <f t="shared" ref="J12:J31" si="0">($F$18/MAX($I$12:$I$59))*I12/1000</f>
        <v>0.0165916666666667</v>
      </c>
      <c r="K12" s="27">
        <f t="shared" ref="K12:K31" si="1">($F$19*J12*J12)+($F$20*J12)+$F$21</f>
        <v>0.0926542553459722</v>
      </c>
      <c r="L12" s="25" t="s">
        <v>7</v>
      </c>
      <c r="M12" s="26">
        <v>0.028</v>
      </c>
    </row>
    <row r="13" spans="1:13">
      <c r="A13" s="4" t="s">
        <v>22</v>
      </c>
      <c r="B13" s="5">
        <v>0.018</v>
      </c>
      <c r="C13" s="6" t="s">
        <v>8</v>
      </c>
      <c r="D13"/>
      <c r="E13" s="13" t="s">
        <v>22</v>
      </c>
      <c r="F13" s="14">
        <v>0.005</v>
      </c>
      <c r="G13" s="15" t="s">
        <v>8</v>
      </c>
      <c r="H13"/>
      <c r="I13" s="26">
        <v>2</v>
      </c>
      <c r="J13" s="27">
        <f t="shared" si="0"/>
        <v>0.0331833333333333</v>
      </c>
      <c r="K13" s="27">
        <f t="shared" si="1"/>
        <v>0.0905898380505556</v>
      </c>
      <c r="L13" s="25" t="s">
        <v>7</v>
      </c>
      <c r="M13" s="26">
        <v>0.028</v>
      </c>
    </row>
    <row r="14" spans="9:13">
      <c r="I14" s="26">
        <v>3</v>
      </c>
      <c r="J14" s="27">
        <f t="shared" si="0"/>
        <v>0.049775</v>
      </c>
      <c r="K14" s="27">
        <f t="shared" si="1"/>
        <v>0.0866956370026389</v>
      </c>
      <c r="L14" s="25" t="s">
        <v>7</v>
      </c>
      <c r="M14" s="26">
        <v>0.029</v>
      </c>
    </row>
    <row r="15" spans="1:13">
      <c r="A15" s="3" t="s">
        <v>23</v>
      </c>
      <c r="B15"/>
      <c r="C15"/>
      <c r="D15"/>
      <c r="E15" s="16" t="s">
        <v>24</v>
      </c>
      <c r="F15"/>
      <c r="G15"/>
      <c r="H15"/>
      <c r="I15" s="26">
        <v>4</v>
      </c>
      <c r="J15" s="27">
        <f t="shared" si="0"/>
        <v>0.0663666666666667</v>
      </c>
      <c r="K15" s="27">
        <f t="shared" si="1"/>
        <v>0.0809716522022222</v>
      </c>
      <c r="L15" s="25" t="s">
        <v>7</v>
      </c>
      <c r="M15" s="26">
        <v>0.03</v>
      </c>
    </row>
    <row r="16" spans="1:13">
      <c r="A16" s="4" t="s">
        <v>25</v>
      </c>
      <c r="B16" s="5">
        <v>240</v>
      </c>
      <c r="C16" s="6" t="s">
        <v>26</v>
      </c>
      <c r="D16"/>
      <c r="E16" s="17" t="s">
        <v>25</v>
      </c>
      <c r="F16" s="18">
        <f>B16*$J$8</f>
        <v>146.666666666667</v>
      </c>
      <c r="G16" s="19" t="s">
        <v>26</v>
      </c>
      <c r="H16"/>
      <c r="I16" s="26">
        <v>5</v>
      </c>
      <c r="J16" s="27">
        <f t="shared" si="0"/>
        <v>0.0829583333333333</v>
      </c>
      <c r="K16" s="27">
        <f t="shared" si="1"/>
        <v>0.0734178836493056</v>
      </c>
      <c r="L16" s="25" t="s">
        <v>7</v>
      </c>
      <c r="M16" s="26">
        <v>0.031</v>
      </c>
    </row>
    <row r="17" spans="1:13">
      <c r="A17" s="4" t="s">
        <v>27</v>
      </c>
      <c r="B17" s="5">
        <v>622</v>
      </c>
      <c r="C17" s="6" t="s">
        <v>26</v>
      </c>
      <c r="D17"/>
      <c r="E17" s="17" t="s">
        <v>27</v>
      </c>
      <c r="F17" s="18">
        <f t="shared" ref="F17:F23" si="2">B17*$J$8</f>
        <v>380.111111111111</v>
      </c>
      <c r="G17" s="19" t="s">
        <v>26</v>
      </c>
      <c r="H17"/>
      <c r="I17" s="26">
        <v>6</v>
      </c>
      <c r="J17" s="27">
        <f t="shared" si="0"/>
        <v>0.09955</v>
      </c>
      <c r="K17" s="27">
        <f t="shared" si="1"/>
        <v>0.0640343313438889</v>
      </c>
      <c r="L17" s="25" t="s">
        <v>7</v>
      </c>
      <c r="M17" s="26">
        <v>0.032</v>
      </c>
    </row>
    <row r="18" spans="1:13">
      <c r="A18" s="4" t="s">
        <v>28</v>
      </c>
      <c r="B18" s="5">
        <v>543</v>
      </c>
      <c r="C18" s="6" t="s">
        <v>26</v>
      </c>
      <c r="D18"/>
      <c r="E18" s="17" t="s">
        <v>28</v>
      </c>
      <c r="F18" s="18">
        <f t="shared" si="2"/>
        <v>331.833333333333</v>
      </c>
      <c r="G18" s="19" t="s">
        <v>26</v>
      </c>
      <c r="H18"/>
      <c r="I18" s="26">
        <v>7</v>
      </c>
      <c r="J18" s="27">
        <f t="shared" si="0"/>
        <v>0.116141666666667</v>
      </c>
      <c r="K18" s="27">
        <f t="shared" si="1"/>
        <v>0.0528209952859722</v>
      </c>
      <c r="L18" s="25" t="s">
        <v>7</v>
      </c>
      <c r="M18" s="26">
        <v>0.034</v>
      </c>
    </row>
    <row r="19" spans="1:13">
      <c r="A19" s="4" t="s">
        <v>29</v>
      </c>
      <c r="B19" s="7">
        <v>-2.031</v>
      </c>
      <c r="C19" s="6" t="s">
        <v>30</v>
      </c>
      <c r="D19"/>
      <c r="E19" s="17" t="s">
        <v>29</v>
      </c>
      <c r="F19" s="18">
        <f>B19/$J$8</f>
        <v>-3.32345454545455</v>
      </c>
      <c r="G19" s="19" t="s">
        <v>30</v>
      </c>
      <c r="H19"/>
      <c r="I19" s="26">
        <v>8</v>
      </c>
      <c r="J19" s="27">
        <f t="shared" si="0"/>
        <v>0.132733333333333</v>
      </c>
      <c r="K19" s="27">
        <f t="shared" si="1"/>
        <v>0.0397778754755556</v>
      </c>
      <c r="L19" s="25" t="s">
        <v>7</v>
      </c>
      <c r="M19" s="26">
        <v>0.035</v>
      </c>
    </row>
    <row r="20" spans="1:13">
      <c r="A20" s="4" t="s">
        <v>31</v>
      </c>
      <c r="B20" s="5">
        <v>0.041</v>
      </c>
      <c r="C20" s="6" t="s">
        <v>8</v>
      </c>
      <c r="D20"/>
      <c r="E20" s="17" t="s">
        <v>31</v>
      </c>
      <c r="F20" s="18">
        <f>B20</f>
        <v>0.041</v>
      </c>
      <c r="G20" s="19" t="s">
        <v>8</v>
      </c>
      <c r="H20"/>
      <c r="I20" s="26">
        <v>9</v>
      </c>
      <c r="J20" s="27">
        <f t="shared" si="0"/>
        <v>0.149325</v>
      </c>
      <c r="K20" s="27">
        <f t="shared" si="1"/>
        <v>0.0249049719126389</v>
      </c>
      <c r="L20" s="25" t="s">
        <v>7</v>
      </c>
      <c r="M20" s="26">
        <v>0.037</v>
      </c>
    </row>
    <row r="21" spans="1:13">
      <c r="A21" s="4" t="s">
        <v>32</v>
      </c>
      <c r="B21" s="5">
        <v>0.152</v>
      </c>
      <c r="C21" s="6" t="s">
        <v>26</v>
      </c>
      <c r="D21"/>
      <c r="E21" s="17" t="s">
        <v>32</v>
      </c>
      <c r="F21" s="18">
        <f t="shared" si="2"/>
        <v>0.0928888888888889</v>
      </c>
      <c r="G21" s="19" t="s">
        <v>26</v>
      </c>
      <c r="H21"/>
      <c r="I21" s="26">
        <v>10</v>
      </c>
      <c r="J21" s="27">
        <f t="shared" si="0"/>
        <v>0.165916666666667</v>
      </c>
      <c r="K21" s="27">
        <f t="shared" si="1"/>
        <v>0.00820228459722221</v>
      </c>
      <c r="L21" s="25" t="s">
        <v>7</v>
      </c>
      <c r="M21" s="26">
        <v>0.04</v>
      </c>
    </row>
    <row r="22" spans="1:13">
      <c r="A22" s="4" t="s">
        <v>33</v>
      </c>
      <c r="B22" s="5">
        <v>0.072</v>
      </c>
      <c r="C22" s="6" t="s">
        <v>8</v>
      </c>
      <c r="D22"/>
      <c r="E22" s="17" t="s">
        <v>33</v>
      </c>
      <c r="F22" s="18">
        <f t="shared" si="2"/>
        <v>0.044</v>
      </c>
      <c r="G22" s="19" t="s">
        <v>8</v>
      </c>
      <c r="H22"/>
      <c r="I22" s="26">
        <v>11</v>
      </c>
      <c r="J22" s="27">
        <f t="shared" si="0"/>
        <v>0.182508333333333</v>
      </c>
      <c r="K22" s="27">
        <f t="shared" si="1"/>
        <v>-0.0103301864706944</v>
      </c>
      <c r="L22" s="25" t="s">
        <v>7</v>
      </c>
      <c r="M22" s="26">
        <v>0.042</v>
      </c>
    </row>
    <row r="23" spans="1:13">
      <c r="A23" s="4" t="s">
        <v>34</v>
      </c>
      <c r="B23" s="5">
        <v>0.069</v>
      </c>
      <c r="C23" s="6" t="s">
        <v>8</v>
      </c>
      <c r="D23"/>
      <c r="E23" s="17" t="s">
        <v>34</v>
      </c>
      <c r="F23" s="18">
        <f t="shared" si="2"/>
        <v>0.0421666666666667</v>
      </c>
      <c r="G23" s="19" t="s">
        <v>8</v>
      </c>
      <c r="H23"/>
      <c r="I23" s="26">
        <v>12</v>
      </c>
      <c r="J23" s="27">
        <f t="shared" si="0"/>
        <v>0.1991</v>
      </c>
      <c r="K23" s="27">
        <f t="shared" si="1"/>
        <v>-0.0306924412911111</v>
      </c>
      <c r="L23" s="25" t="s">
        <v>7</v>
      </c>
      <c r="M23" s="26">
        <v>0.044</v>
      </c>
    </row>
    <row r="24" spans="6:13">
      <c r="F24" s="20"/>
      <c r="G24"/>
      <c r="H24"/>
      <c r="I24" s="26">
        <v>13</v>
      </c>
      <c r="J24" s="27">
        <f t="shared" si="0"/>
        <v>0.215691666666667</v>
      </c>
      <c r="K24" s="27">
        <f t="shared" si="1"/>
        <v>-0.0528844798640278</v>
      </c>
      <c r="L24" s="25" t="s">
        <v>7</v>
      </c>
      <c r="M24" s="26">
        <v>0.047</v>
      </c>
    </row>
    <row r="25" spans="9:13">
      <c r="I25" s="26">
        <v>14</v>
      </c>
      <c r="J25" s="27">
        <f t="shared" si="0"/>
        <v>0.232283333333333</v>
      </c>
      <c r="K25" s="27">
        <f t="shared" si="1"/>
        <v>-0.0769063021894445</v>
      </c>
      <c r="L25" s="25" t="s">
        <v>7</v>
      </c>
      <c r="M25" s="26">
        <v>0.049</v>
      </c>
    </row>
    <row r="26" spans="9:13">
      <c r="I26" s="26">
        <v>15</v>
      </c>
      <c r="J26" s="27">
        <f t="shared" si="0"/>
        <v>0.248875</v>
      </c>
      <c r="K26" s="27">
        <f t="shared" si="1"/>
        <v>-0.102757908267361</v>
      </c>
      <c r="L26" s="25" t="s">
        <v>7</v>
      </c>
      <c r="M26" s="26">
        <v>0.052</v>
      </c>
    </row>
    <row r="27" spans="9:13">
      <c r="I27" s="26">
        <v>16</v>
      </c>
      <c r="J27" s="27">
        <f t="shared" si="0"/>
        <v>0.265466666666667</v>
      </c>
      <c r="K27" s="27">
        <f t="shared" si="1"/>
        <v>-0.130439298097778</v>
      </c>
      <c r="L27" s="25" t="s">
        <v>7</v>
      </c>
      <c r="M27" s="26">
        <v>0.054</v>
      </c>
    </row>
    <row r="28" spans="9:13">
      <c r="I28" s="26">
        <v>17</v>
      </c>
      <c r="J28" s="27">
        <f t="shared" si="0"/>
        <v>0.282058333333333</v>
      </c>
      <c r="K28" s="27">
        <f t="shared" si="1"/>
        <v>-0.159950471680695</v>
      </c>
      <c r="L28" s="25" t="s">
        <v>7</v>
      </c>
      <c r="M28" s="26">
        <v>0.057</v>
      </c>
    </row>
    <row r="29" spans="9:13">
      <c r="I29" s="26">
        <v>18</v>
      </c>
      <c r="J29" s="27">
        <f t="shared" si="0"/>
        <v>0.29865</v>
      </c>
      <c r="K29" s="27">
        <f t="shared" si="1"/>
        <v>-0.191291429016111</v>
      </c>
      <c r="L29" s="25" t="s">
        <v>7</v>
      </c>
      <c r="M29" s="26">
        <v>0.06</v>
      </c>
    </row>
    <row r="30" spans="9:13">
      <c r="I30" s="26">
        <v>19</v>
      </c>
      <c r="J30" s="27">
        <f t="shared" si="0"/>
        <v>0.315241666666667</v>
      </c>
      <c r="K30" s="27">
        <f t="shared" si="1"/>
        <v>-0.224462170104028</v>
      </c>
      <c r="L30" s="25" t="s">
        <v>7</v>
      </c>
      <c r="M30" s="26">
        <v>0.062</v>
      </c>
    </row>
    <row r="31" spans="9:13">
      <c r="I31" s="26">
        <v>20</v>
      </c>
      <c r="J31" s="27">
        <f t="shared" si="0"/>
        <v>0.331833333333333</v>
      </c>
      <c r="K31" s="27">
        <f t="shared" si="1"/>
        <v>-0.259462694944445</v>
      </c>
      <c r="L31" s="25" t="s">
        <v>7</v>
      </c>
      <c r="M31" s="26">
        <v>0.065</v>
      </c>
    </row>
    <row r="32" spans="10:13">
      <c r="J32" s="20"/>
      <c r="K32" s="20"/>
      <c r="L32"/>
      <c r="M32" s="29">
        <v>0.855</v>
      </c>
    </row>
    <row r="33" spans="10:12">
      <c r="J33" s="20">
        <f>-J11+J31</f>
        <v>0.331833333333333</v>
      </c>
      <c r="K33" s="20">
        <f>K11-K31</f>
        <v>0.352351583833333</v>
      </c>
      <c r="L33" s="20" t="s">
        <v>7</v>
      </c>
    </row>
    <row r="34" spans="10:12">
      <c r="J34" s="20"/>
      <c r="K34" s="20"/>
      <c r="L34" s="20"/>
    </row>
    <row r="45" spans="1:1">
      <c r="A45" s="8" t="s">
        <v>35</v>
      </c>
    </row>
    <row r="46" spans="1:3">
      <c r="A46" s="9" t="s">
        <v>36</v>
      </c>
      <c r="B46" s="10">
        <v>0.855</v>
      </c>
      <c r="C46" s="11" t="s">
        <v>7</v>
      </c>
    </row>
    <row r="47" spans="1:3">
      <c r="A47" s="9" t="s">
        <v>37</v>
      </c>
      <c r="B47" s="10">
        <v>2.35</v>
      </c>
      <c r="C47" s="11" t="s">
        <v>7</v>
      </c>
    </row>
    <row r="48" spans="1:3">
      <c r="A48" s="9" t="s">
        <v>38</v>
      </c>
      <c r="B48" s="10">
        <v>2.01</v>
      </c>
      <c r="C48" s="11" t="s">
        <v>39</v>
      </c>
    </row>
    <row r="49" ht="25.5" spans="1:3">
      <c r="A49" s="9" t="s">
        <v>40</v>
      </c>
      <c r="B49" s="10" t="s">
        <v>41</v>
      </c>
      <c r="C49" s="11" t="s">
        <v>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2021-07-23T15:01:31Z</dcterms:created>
  <dcterms:modified xsi:type="dcterms:W3CDTF">2021-07-23T15:12:56Z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