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rphyh\Documents\Documents\Capelin\Response to Frank et al. 2016\"/>
    </mc:Choice>
  </mc:AlternateContent>
  <bookViews>
    <workbookView xWindow="15585" yWindow="-15" windowWidth="10155" windowHeight="11760" activeTab="3"/>
  </bookViews>
  <sheets>
    <sheet name="Mat_Imm_Spent" sheetId="10" r:id="rId1"/>
    <sheet name="Age_classes" sheetId="11" r:id="rId2"/>
    <sheet name="Biomass_2003_2005" sheetId="12" r:id="rId3"/>
    <sheet name="Larval_densities" sheetId="13" r:id="rId4"/>
  </sheets>
  <calcPr calcId="162913"/>
</workbook>
</file>

<file path=xl/calcChain.xml><?xml version="1.0" encoding="utf-8"?>
<calcChain xmlns="http://schemas.openxmlformats.org/spreadsheetml/2006/main">
  <c r="J12" i="12" l="1"/>
  <c r="L12" i="12" s="1"/>
  <c r="H12" i="12"/>
  <c r="G12" i="12"/>
  <c r="H11" i="12"/>
  <c r="J11" i="12" s="1"/>
  <c r="G11" i="12"/>
  <c r="J9" i="12"/>
  <c r="L9" i="12" s="1"/>
  <c r="H9" i="12"/>
  <c r="G9" i="12"/>
  <c r="H8" i="12"/>
  <c r="J8" i="12" s="1"/>
  <c r="G8" i="12"/>
  <c r="J7" i="12"/>
  <c r="L7" i="12" s="1"/>
  <c r="H7" i="12"/>
  <c r="G7" i="12"/>
  <c r="H5" i="12"/>
  <c r="J5" i="12" s="1"/>
  <c r="G5" i="12"/>
  <c r="J4" i="12"/>
  <c r="L4" i="12" s="1"/>
  <c r="H4" i="12"/>
  <c r="G4" i="12"/>
  <c r="H3" i="12"/>
  <c r="J3" i="12" s="1"/>
  <c r="G3" i="12"/>
  <c r="L7" i="11"/>
  <c r="J7" i="11"/>
  <c r="H7" i="11"/>
  <c r="F7" i="11"/>
  <c r="D7" i="11"/>
  <c r="B7" i="11"/>
  <c r="I6" i="11"/>
  <c r="G6" i="11"/>
  <c r="E6" i="11"/>
  <c r="C6" i="11"/>
  <c r="I5" i="11"/>
  <c r="G5" i="11"/>
  <c r="E5" i="11"/>
  <c r="C5" i="11"/>
  <c r="K4" i="11"/>
  <c r="I4" i="11"/>
  <c r="G4" i="11"/>
  <c r="E4" i="11"/>
  <c r="C4" i="11"/>
  <c r="I3" i="11"/>
  <c r="G3" i="11"/>
  <c r="E3" i="11"/>
  <c r="C3" i="11"/>
  <c r="K2" i="11"/>
  <c r="I2" i="11"/>
  <c r="G2" i="11"/>
  <c r="E2" i="11"/>
  <c r="C2" i="11"/>
  <c r="G6" i="10"/>
  <c r="E6" i="10"/>
  <c r="C6" i="10"/>
  <c r="G5" i="10"/>
  <c r="E5" i="10"/>
  <c r="C5" i="10"/>
  <c r="G4" i="10"/>
  <c r="E4" i="10"/>
  <c r="C4" i="10"/>
  <c r="E3" i="10"/>
  <c r="C3" i="10"/>
  <c r="E2" i="10"/>
  <c r="C2" i="10"/>
  <c r="K5" i="12" l="1"/>
  <c r="M5" i="12" s="1"/>
  <c r="L5" i="12"/>
  <c r="K8" i="12"/>
  <c r="M8" i="12" s="1"/>
  <c r="L8" i="12"/>
  <c r="K11" i="12"/>
  <c r="M11" i="12" s="1"/>
  <c r="L11" i="12"/>
  <c r="K3" i="12"/>
  <c r="M3" i="12" s="1"/>
  <c r="L3" i="12"/>
  <c r="K4" i="12"/>
  <c r="M4" i="12" s="1"/>
  <c r="K7" i="12"/>
  <c r="M7" i="12" s="1"/>
  <c r="K9" i="12"/>
  <c r="M9" i="12" s="1"/>
  <c r="K12" i="12"/>
  <c r="M12" i="12" s="1"/>
</calcChain>
</file>

<file path=xl/sharedStrings.xml><?xml version="1.0" encoding="utf-8"?>
<sst xmlns="http://schemas.openxmlformats.org/spreadsheetml/2006/main" count="65" uniqueCount="43">
  <si>
    <t>Oct</t>
  </si>
  <si>
    <t>Jan</t>
  </si>
  <si>
    <t>Jun</t>
  </si>
  <si>
    <t xml:space="preserve">Jan </t>
  </si>
  <si>
    <t>Trip</t>
  </si>
  <si>
    <t>Year</t>
  </si>
  <si>
    <t>Month</t>
  </si>
  <si>
    <t>Grand Total</t>
  </si>
  <si>
    <t>Maturing</t>
  </si>
  <si>
    <t>Immature</t>
  </si>
  <si>
    <t>Spent/Recovering</t>
  </si>
  <si>
    <t>Sep</t>
  </si>
  <si>
    <t>May</t>
  </si>
  <si>
    <t>Age-1</t>
  </si>
  <si>
    <t>Age-2</t>
  </si>
  <si>
    <t>Age-3</t>
  </si>
  <si>
    <t>Age-4</t>
  </si>
  <si>
    <t>Age-5</t>
  </si>
  <si>
    <t>Prop_Imm</t>
  </si>
  <si>
    <t>Prop_Mat</t>
  </si>
  <si>
    <t>Prop_S/R</t>
  </si>
  <si>
    <t>Prop_Age-1</t>
  </si>
  <si>
    <t>Prop_Age-2</t>
  </si>
  <si>
    <t>Prop_Age-3</t>
  </si>
  <si>
    <t>Prop_Age-4</t>
  </si>
  <si>
    <t>Prop_Age-5</t>
  </si>
  <si>
    <t>Mean_dens</t>
  </si>
  <si>
    <t>Mean length</t>
  </si>
  <si>
    <t>mean weight</t>
  </si>
  <si>
    <t>TS</t>
  </si>
  <si>
    <t>crosssection</t>
  </si>
  <si>
    <t>survey area km2</t>
  </si>
  <si>
    <t>abundance (millions</t>
  </si>
  <si>
    <t>biomass (kg)</t>
  </si>
  <si>
    <t>billions</t>
  </si>
  <si>
    <t>biomass (kilotonnes)</t>
  </si>
  <si>
    <t>Tel</t>
  </si>
  <si>
    <t>1980_Aug_m-2</t>
  </si>
  <si>
    <t>2000_Sep_m-2</t>
  </si>
  <si>
    <t>Year_1980</t>
  </si>
  <si>
    <t>Year_2000</t>
  </si>
  <si>
    <t>SD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</si>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</sst>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H9" sqref="H9"/>
    </sheetView>
  </sheetViews>
  <sheetFormatPr defaultRowHeight="15" x14ac:dyDescent="0.25"/>
  <cols>
    <col min="5" max="5" width="14.28515625" customWidth="1"/>
  </cols>
  <sheetData>
    <row r="1" spans="1:8" x14ac:dyDescent="0.25">
      <c r="A1" t="s">
        <v>6</v>
      </c>
      <c r="B1" t="s">
        <v>9</v>
      </c>
      <c r="C1" t="s">
        <v>18</v>
      </c>
      <c r="D1" t="s">
        <v>8</v>
      </c>
      <c r="E1" t="s">
        <v>19</v>
      </c>
      <c r="F1" t="s">
        <v>10</v>
      </c>
      <c r="G1" t="s">
        <v>20</v>
      </c>
      <c r="H1" t="s">
        <v>7</v>
      </c>
    </row>
    <row r="2" spans="1:8" x14ac:dyDescent="0.25">
      <c r="A2" t="s">
        <v>1</v>
      </c>
      <c r="B2" s="1">
        <v>424</v>
      </c>
      <c r="C2" s="1">
        <f>B2/H2</f>
        <v>0.67948717948717952</v>
      </c>
      <c r="D2" s="1">
        <v>200</v>
      </c>
      <c r="E2" s="1">
        <f>D2/H2</f>
        <v>0.32051282051282054</v>
      </c>
      <c r="F2" s="1">
        <v>0</v>
      </c>
      <c r="G2" s="1">
        <v>0</v>
      </c>
      <c r="H2" s="1">
        <v>624</v>
      </c>
    </row>
    <row r="3" spans="1:8" x14ac:dyDescent="0.25">
      <c r="A3" t="s">
        <v>12</v>
      </c>
      <c r="B3" s="1">
        <v>566</v>
      </c>
      <c r="C3" s="1">
        <f t="shared" ref="C3:C6" si="0">B3/H3</f>
        <v>0.73986928104575167</v>
      </c>
      <c r="D3" s="1">
        <v>199</v>
      </c>
      <c r="E3" s="1">
        <f t="shared" ref="E3:E6" si="1">D3/H3</f>
        <v>0.26013071895424839</v>
      </c>
      <c r="F3" s="1">
        <v>0</v>
      </c>
      <c r="G3" s="1">
        <v>0</v>
      </c>
      <c r="H3" s="1">
        <v>765</v>
      </c>
    </row>
    <row r="4" spans="1:8" x14ac:dyDescent="0.25">
      <c r="A4" t="s">
        <v>2</v>
      </c>
      <c r="B4" s="1">
        <v>1071</v>
      </c>
      <c r="C4" s="1">
        <f t="shared" si="0"/>
        <v>0.51146131805157591</v>
      </c>
      <c r="D4" s="1">
        <v>1000</v>
      </c>
      <c r="E4" s="1">
        <f t="shared" si="1"/>
        <v>0.47755491881566381</v>
      </c>
      <c r="F4" s="1">
        <v>23</v>
      </c>
      <c r="G4" s="1">
        <f>F4/H4</f>
        <v>1.0983763132760267E-2</v>
      </c>
      <c r="H4" s="1">
        <v>2094</v>
      </c>
    </row>
    <row r="5" spans="1:8" x14ac:dyDescent="0.25">
      <c r="A5" t="s">
        <v>11</v>
      </c>
      <c r="B5" s="1">
        <v>115</v>
      </c>
      <c r="C5" s="1">
        <f t="shared" si="0"/>
        <v>0.24416135881104034</v>
      </c>
      <c r="D5" s="1">
        <v>313</v>
      </c>
      <c r="E5" s="1">
        <f t="shared" si="1"/>
        <v>0.66454352441613584</v>
      </c>
      <c r="F5" s="1">
        <v>43</v>
      </c>
      <c r="G5" s="1">
        <f>F5/H5</f>
        <v>9.1295116772823773E-2</v>
      </c>
      <c r="H5" s="1">
        <v>471</v>
      </c>
    </row>
    <row r="6" spans="1:8" x14ac:dyDescent="0.25">
      <c r="A6" t="s">
        <v>0</v>
      </c>
      <c r="B6" s="1">
        <v>117</v>
      </c>
      <c r="C6" s="1">
        <f t="shared" si="0"/>
        <v>0.9140625</v>
      </c>
      <c r="D6" s="1">
        <v>3</v>
      </c>
      <c r="E6" s="1">
        <f t="shared" si="1"/>
        <v>2.34375E-2</v>
      </c>
      <c r="F6" s="1">
        <v>8</v>
      </c>
      <c r="G6" s="1">
        <f>F6/H6</f>
        <v>6.25E-2</v>
      </c>
      <c r="H6" s="1">
        <v>128</v>
      </c>
    </row>
    <row r="7" spans="1:8" x14ac:dyDescent="0.25">
      <c r="A7" t="s">
        <v>7</v>
      </c>
      <c r="B7" s="1">
        <v>2965</v>
      </c>
      <c r="C7" s="1"/>
      <c r="D7" s="1">
        <v>2280</v>
      </c>
      <c r="E7" s="1"/>
      <c r="F7" s="1">
        <v>74</v>
      </c>
      <c r="G7" s="1"/>
      <c r="H7" s="1">
        <v>5319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L13" sqref="L13"/>
    </sheetView>
  </sheetViews>
  <sheetFormatPr defaultRowHeight="15" x14ac:dyDescent="0.25"/>
  <cols>
    <col min="3" max="3" width="12" customWidth="1"/>
    <col min="5" max="5" width="10.7109375" customWidth="1"/>
    <col min="7" max="7" width="12.28515625" customWidth="1"/>
  </cols>
  <sheetData>
    <row r="1" spans="1:12" x14ac:dyDescent="0.25">
      <c r="A1" t="s">
        <v>6</v>
      </c>
      <c r="B1" t="s">
        <v>13</v>
      </c>
      <c r="C1" t="s">
        <v>21</v>
      </c>
      <c r="D1" t="s">
        <v>14</v>
      </c>
      <c r="E1" t="s">
        <v>22</v>
      </c>
      <c r="F1" t="s">
        <v>15</v>
      </c>
      <c r="G1" t="s">
        <v>23</v>
      </c>
      <c r="H1" t="s">
        <v>16</v>
      </c>
      <c r="I1" t="s">
        <v>24</v>
      </c>
      <c r="J1" t="s">
        <v>17</v>
      </c>
      <c r="K1" t="s">
        <v>25</v>
      </c>
      <c r="L1" t="s">
        <v>7</v>
      </c>
    </row>
    <row r="2" spans="1:12" x14ac:dyDescent="0.25">
      <c r="A2" t="s">
        <v>1</v>
      </c>
      <c r="B2" s="1">
        <v>31</v>
      </c>
      <c r="C2" s="1">
        <f>B2/L2</f>
        <v>0.30693069306930693</v>
      </c>
      <c r="D2" s="1">
        <v>44</v>
      </c>
      <c r="E2" s="1">
        <f>D2/L2</f>
        <v>0.43564356435643564</v>
      </c>
      <c r="F2" s="1">
        <v>22</v>
      </c>
      <c r="G2" s="1">
        <f>F2/L2</f>
        <v>0.21782178217821782</v>
      </c>
      <c r="H2" s="1">
        <v>3</v>
      </c>
      <c r="I2" s="1">
        <f>H2/L2</f>
        <v>2.9702970297029702E-2</v>
      </c>
      <c r="J2" s="1">
        <v>1</v>
      </c>
      <c r="K2" s="1">
        <f>J2/L2</f>
        <v>9.9009900990099011E-3</v>
      </c>
      <c r="L2" s="1">
        <v>101</v>
      </c>
    </row>
    <row r="3" spans="1:12" x14ac:dyDescent="0.25">
      <c r="A3" t="s">
        <v>12</v>
      </c>
      <c r="B3" s="1">
        <v>61</v>
      </c>
      <c r="C3" s="1">
        <f>B3/L3</f>
        <v>0.37423312883435583</v>
      </c>
      <c r="D3" s="1">
        <v>77</v>
      </c>
      <c r="E3" s="1">
        <f t="shared" ref="E3:E6" si="0">D3/L3</f>
        <v>0.47239263803680981</v>
      </c>
      <c r="F3" s="1">
        <v>16</v>
      </c>
      <c r="G3" s="1">
        <f t="shared" ref="G3:G6" si="1">F3/L3</f>
        <v>9.815950920245399E-2</v>
      </c>
      <c r="H3" s="1">
        <v>9</v>
      </c>
      <c r="I3" s="1">
        <f t="shared" ref="I3:I6" si="2">H3/L3</f>
        <v>5.5214723926380369E-2</v>
      </c>
      <c r="J3" s="1">
        <v>0</v>
      </c>
      <c r="K3" s="1">
        <v>0</v>
      </c>
      <c r="L3" s="1">
        <v>163</v>
      </c>
    </row>
    <row r="4" spans="1:12" x14ac:dyDescent="0.25">
      <c r="A4" t="s">
        <v>2</v>
      </c>
      <c r="B4" s="1">
        <v>107</v>
      </c>
      <c r="C4" s="1">
        <f>B4/L4</f>
        <v>0.24153498871331827</v>
      </c>
      <c r="D4" s="1">
        <v>162</v>
      </c>
      <c r="E4" s="1">
        <f t="shared" si="0"/>
        <v>0.36568848758465011</v>
      </c>
      <c r="F4" s="1">
        <v>137</v>
      </c>
      <c r="G4" s="1">
        <f t="shared" si="1"/>
        <v>0.30925507900677202</v>
      </c>
      <c r="H4" s="1">
        <v>36</v>
      </c>
      <c r="I4" s="1">
        <f t="shared" si="2"/>
        <v>8.1264108352144468E-2</v>
      </c>
      <c r="J4" s="1">
        <v>1</v>
      </c>
      <c r="K4" s="1">
        <f>J4/L4</f>
        <v>2.257336343115124E-3</v>
      </c>
      <c r="L4" s="1">
        <v>443</v>
      </c>
    </row>
    <row r="5" spans="1:12" x14ac:dyDescent="0.25">
      <c r="A5" t="s">
        <v>11</v>
      </c>
      <c r="B5" s="1">
        <v>21</v>
      </c>
      <c r="C5" s="1">
        <f>B5/L5</f>
        <v>0.20588235294117646</v>
      </c>
      <c r="D5" s="1">
        <v>61</v>
      </c>
      <c r="E5" s="1">
        <f t="shared" si="0"/>
        <v>0.59803921568627449</v>
      </c>
      <c r="F5" s="1">
        <v>15</v>
      </c>
      <c r="G5" s="1">
        <f t="shared" si="1"/>
        <v>0.14705882352941177</v>
      </c>
      <c r="H5" s="1">
        <v>5</v>
      </c>
      <c r="I5" s="1">
        <f t="shared" si="2"/>
        <v>4.9019607843137254E-2</v>
      </c>
      <c r="J5" s="1">
        <v>0</v>
      </c>
      <c r="K5" s="1">
        <v>0</v>
      </c>
      <c r="L5" s="1">
        <v>102</v>
      </c>
    </row>
    <row r="6" spans="1:12" x14ac:dyDescent="0.25">
      <c r="A6" t="s">
        <v>0</v>
      </c>
      <c r="B6" s="1">
        <v>41</v>
      </c>
      <c r="C6" s="1">
        <f>B6/L6</f>
        <v>0.74545454545454548</v>
      </c>
      <c r="D6" s="1">
        <v>9</v>
      </c>
      <c r="E6" s="1">
        <f t="shared" si="0"/>
        <v>0.16363636363636364</v>
      </c>
      <c r="F6" s="1">
        <v>4</v>
      </c>
      <c r="G6" s="1">
        <f t="shared" si="1"/>
        <v>7.2727272727272724E-2</v>
      </c>
      <c r="H6" s="1">
        <v>1</v>
      </c>
      <c r="I6" s="1">
        <f t="shared" si="2"/>
        <v>1.8181818181818181E-2</v>
      </c>
      <c r="J6" s="1">
        <v>0</v>
      </c>
      <c r="K6" s="1">
        <v>0</v>
      </c>
      <c r="L6" s="1">
        <v>55</v>
      </c>
    </row>
    <row r="7" spans="1:12" x14ac:dyDescent="0.25">
      <c r="A7" t="s">
        <v>7</v>
      </c>
      <c r="B7" s="1">
        <f>SUM(B2:B6)</f>
        <v>261</v>
      </c>
      <c r="C7" s="1"/>
      <c r="D7" s="1">
        <f>SUM(D2:D6)</f>
        <v>353</v>
      </c>
      <c r="E7" s="1"/>
      <c r="F7" s="1">
        <f>SUM(F2:F6)</f>
        <v>194</v>
      </c>
      <c r="G7" s="1"/>
      <c r="H7" s="1">
        <f>SUM(H2:H6)</f>
        <v>54</v>
      </c>
      <c r="I7" s="1"/>
      <c r="J7" s="1">
        <f>SUM(J2:J6)</f>
        <v>2</v>
      </c>
      <c r="K7" s="1"/>
      <c r="L7" s="1">
        <f>SUM(L2:L6)</f>
        <v>864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B10" sqref="B10:B12"/>
    </sheetView>
  </sheetViews>
  <sheetFormatPr defaultRowHeight="15" x14ac:dyDescent="0.25"/>
  <cols>
    <col min="4" max="4" width="13.140625" customWidth="1"/>
    <col min="9" max="10" width="13.5703125" customWidth="1"/>
    <col min="11" max="11" width="19.85546875" customWidth="1"/>
    <col min="12" max="12" width="16.140625" customWidth="1"/>
    <col min="13" max="13" width="13.28515625" customWidth="1"/>
  </cols>
  <sheetData>
    <row r="1" spans="1:13" x14ac:dyDescent="0.25">
      <c r="A1" t="s">
        <v>4</v>
      </c>
      <c r="B1" t="s">
        <v>5</v>
      </c>
      <c r="C1" t="s">
        <v>6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s="2" t="s">
        <v>33</v>
      </c>
      <c r="L1" t="s">
        <v>34</v>
      </c>
      <c r="M1" s="2" t="s">
        <v>35</v>
      </c>
    </row>
    <row r="2" spans="1:13" x14ac:dyDescent="0.25">
      <c r="A2" t="s">
        <v>36</v>
      </c>
      <c r="B2">
        <v>2003</v>
      </c>
      <c r="C2" t="s">
        <v>12</v>
      </c>
      <c r="J2">
        <v>2.88</v>
      </c>
      <c r="K2" s="2">
        <v>24.73</v>
      </c>
      <c r="M2" s="2"/>
    </row>
    <row r="3" spans="1:13" x14ac:dyDescent="0.25">
      <c r="A3">
        <v>502</v>
      </c>
      <c r="B3">
        <v>2003</v>
      </c>
      <c r="C3" t="s">
        <v>11</v>
      </c>
      <c r="D3" s="3">
        <v>1.1600000000000001E-7</v>
      </c>
      <c r="E3">
        <v>10.983333333333333</v>
      </c>
      <c r="F3" s="1">
        <v>4.8583333333333334</v>
      </c>
      <c r="G3" s="1">
        <f>20*(LOG(E3,10))-73.1</f>
        <v>-52.285316715792675</v>
      </c>
      <c r="H3" s="1">
        <f>+POWER(10,((20*LOG(E3) - 67.5)/10))</f>
        <v>2.1452026679753134E-5</v>
      </c>
      <c r="I3">
        <v>2073</v>
      </c>
      <c r="J3" s="3">
        <f>D3/H3*I3</f>
        <v>11.209570246663858</v>
      </c>
      <c r="K3" s="2">
        <f>J3*F3</f>
        <v>54.45982878170858</v>
      </c>
      <c r="L3" s="3">
        <f>J3/1000</f>
        <v>1.1209570246663858E-2</v>
      </c>
      <c r="M3" s="2">
        <f>K3/1000</f>
        <v>5.4459828781708582E-2</v>
      </c>
    </row>
    <row r="4" spans="1:13" x14ac:dyDescent="0.25">
      <c r="A4">
        <v>504</v>
      </c>
      <c r="B4">
        <v>2003</v>
      </c>
      <c r="C4" t="s">
        <v>0</v>
      </c>
      <c r="D4" s="3">
        <v>2.4500000000000001E-8</v>
      </c>
      <c r="E4">
        <v>11.848437499999999</v>
      </c>
      <c r="F4" s="1">
        <v>6.4345454545454546</v>
      </c>
      <c r="G4" s="1">
        <f t="shared" ref="G4:G12" si="0">20*(LOG(E4,10))-73.1</f>
        <v>-51.626778359946485</v>
      </c>
      <c r="H4" s="1">
        <f t="shared" ref="H4:H12" si="1">+POWER(10,((20*LOG(E4) - 67.5)/10))</f>
        <v>2.4964459288828971E-5</v>
      </c>
      <c r="I4">
        <v>2073</v>
      </c>
      <c r="J4" s="3">
        <f t="shared" ref="J4:J12" si="2">D4/H4*I4</f>
        <v>2.0344322066982121</v>
      </c>
      <c r="K4" s="2">
        <f>J4*F4</f>
        <v>13.09064650819086</v>
      </c>
      <c r="L4" s="3">
        <f t="shared" ref="L4:M12" si="3">J4/1000</f>
        <v>2.034432206698212E-3</v>
      </c>
      <c r="M4" s="2">
        <f t="shared" si="3"/>
        <v>1.309064650819086E-2</v>
      </c>
    </row>
    <row r="5" spans="1:13" x14ac:dyDescent="0.25">
      <c r="A5">
        <v>512</v>
      </c>
      <c r="B5">
        <v>2004</v>
      </c>
      <c r="C5" t="s">
        <v>1</v>
      </c>
      <c r="D5" s="3">
        <v>2.9399999999999999E-8</v>
      </c>
      <c r="E5">
        <v>6.9164705882352946</v>
      </c>
      <c r="F5" s="1">
        <v>1.8368421052631567</v>
      </c>
      <c r="G5" s="1">
        <f t="shared" si="0"/>
        <v>-56.302309310504214</v>
      </c>
      <c r="H5" s="1">
        <f t="shared" si="1"/>
        <v>8.506855757351828E-6</v>
      </c>
      <c r="I5">
        <v>2073</v>
      </c>
      <c r="J5" s="3">
        <f t="shared" si="2"/>
        <v>7.1643626903311288</v>
      </c>
      <c r="K5" s="2">
        <f t="shared" ref="K5:K12" si="4">J5*F5</f>
        <v>13.159803046976643</v>
      </c>
      <c r="L5" s="3">
        <f t="shared" si="3"/>
        <v>7.1643626903311287E-3</v>
      </c>
      <c r="M5" s="2">
        <f t="shared" si="3"/>
        <v>1.3159803046976642E-2</v>
      </c>
    </row>
    <row r="6" spans="1:13" x14ac:dyDescent="0.25">
      <c r="A6" t="s">
        <v>36</v>
      </c>
      <c r="B6">
        <v>2004</v>
      </c>
      <c r="C6" t="s">
        <v>12</v>
      </c>
      <c r="D6" s="3"/>
      <c r="F6" s="1"/>
      <c r="G6" s="1"/>
      <c r="H6" s="1"/>
      <c r="J6" s="3">
        <v>6.86</v>
      </c>
      <c r="K6" s="2">
        <v>10.4</v>
      </c>
      <c r="L6" s="3"/>
      <c r="M6" s="2"/>
    </row>
    <row r="7" spans="1:13" x14ac:dyDescent="0.25">
      <c r="A7">
        <v>565</v>
      </c>
      <c r="B7">
        <v>2004</v>
      </c>
      <c r="C7" t="s">
        <v>2</v>
      </c>
      <c r="D7" s="3">
        <v>1.22E-5</v>
      </c>
      <c r="E7">
        <v>11.325471039776692</v>
      </c>
      <c r="F7" s="1">
        <v>9.8906542056074738</v>
      </c>
      <c r="G7" s="1">
        <f t="shared" si="0"/>
        <v>-52.018874522335167</v>
      </c>
      <c r="H7" s="1">
        <f t="shared" si="1"/>
        <v>2.2809331010735011E-5</v>
      </c>
      <c r="I7">
        <v>2073</v>
      </c>
      <c r="J7" s="3">
        <f t="shared" si="2"/>
        <v>1108.7830672498551</v>
      </c>
      <c r="K7" s="2">
        <f t="shared" si="4"/>
        <v>10966.589907201134</v>
      </c>
      <c r="L7" s="3">
        <f t="shared" si="3"/>
        <v>1.1087830672498551</v>
      </c>
      <c r="M7" s="2">
        <f t="shared" si="3"/>
        <v>10.966589907201135</v>
      </c>
    </row>
    <row r="8" spans="1:13" x14ac:dyDescent="0.25">
      <c r="A8">
        <v>573</v>
      </c>
      <c r="B8">
        <v>2004</v>
      </c>
      <c r="C8" t="s">
        <v>11</v>
      </c>
      <c r="D8" s="3">
        <v>1.1599999999999999E-6</v>
      </c>
      <c r="E8">
        <v>14.325440806045341</v>
      </c>
      <c r="F8" s="1">
        <v>13.356179775280896</v>
      </c>
      <c r="G8" s="1">
        <f t="shared" si="0"/>
        <v>-49.977840110858672</v>
      </c>
      <c r="H8" s="1">
        <f t="shared" si="1"/>
        <v>3.6493539616360884E-5</v>
      </c>
      <c r="I8">
        <v>2073</v>
      </c>
      <c r="J8" s="3">
        <f t="shared" si="2"/>
        <v>65.893306740843713</v>
      </c>
      <c r="K8" s="2">
        <f t="shared" si="4"/>
        <v>880.08285081843712</v>
      </c>
      <c r="L8" s="3">
        <f t="shared" si="3"/>
        <v>6.5893306740843718E-2</v>
      </c>
      <c r="M8" s="2">
        <f t="shared" si="3"/>
        <v>0.88008285081843707</v>
      </c>
    </row>
    <row r="9" spans="1:13" x14ac:dyDescent="0.25">
      <c r="A9">
        <v>581</v>
      </c>
      <c r="B9">
        <v>2005</v>
      </c>
      <c r="C9" t="s">
        <v>3</v>
      </c>
      <c r="D9" s="3">
        <v>1.6700000000000001E-8</v>
      </c>
      <c r="E9">
        <v>14.4535</v>
      </c>
      <c r="F9" s="1">
        <v>12.702272727272732</v>
      </c>
      <c r="G9" s="1">
        <f t="shared" si="0"/>
        <v>-49.900539464197635</v>
      </c>
      <c r="H9" s="1">
        <f t="shared" si="1"/>
        <v>3.7148908126090031E-5</v>
      </c>
      <c r="I9">
        <v>2073</v>
      </c>
      <c r="J9" s="3">
        <f t="shared" si="2"/>
        <v>0.93190087532308064</v>
      </c>
      <c r="K9" s="2">
        <f t="shared" si="4"/>
        <v>11.837259073137954</v>
      </c>
      <c r="L9" s="3">
        <f t="shared" si="3"/>
        <v>9.3190087532308067E-4</v>
      </c>
      <c r="M9" s="2">
        <f t="shared" si="3"/>
        <v>1.1837259073137953E-2</v>
      </c>
    </row>
    <row r="10" spans="1:13" x14ac:dyDescent="0.25">
      <c r="A10" t="s">
        <v>36</v>
      </c>
      <c r="B10">
        <v>2005</v>
      </c>
      <c r="C10" t="s">
        <v>12</v>
      </c>
      <c r="D10" s="3"/>
      <c r="F10" s="1"/>
      <c r="G10" s="1"/>
      <c r="H10" s="1"/>
      <c r="J10" s="3">
        <v>5.65</v>
      </c>
      <c r="K10" s="2">
        <v>111.3</v>
      </c>
      <c r="L10" s="3"/>
      <c r="M10" s="2"/>
    </row>
    <row r="11" spans="1:13" x14ac:dyDescent="0.25">
      <c r="A11">
        <v>639</v>
      </c>
      <c r="B11">
        <v>2005</v>
      </c>
      <c r="C11" t="s">
        <v>2</v>
      </c>
      <c r="D11" s="3">
        <v>1.5E-5</v>
      </c>
      <c r="E11">
        <v>13.360697230181472</v>
      </c>
      <c r="F11" s="1">
        <v>13.988867187499995</v>
      </c>
      <c r="G11" s="1">
        <f t="shared" si="0"/>
        <v>-50.583417550803205</v>
      </c>
      <c r="H11" s="1">
        <f t="shared" si="1"/>
        <v>3.1743751077898298E-5</v>
      </c>
      <c r="I11">
        <v>2073</v>
      </c>
      <c r="J11" s="3">
        <f t="shared" si="2"/>
        <v>979.56287282160577</v>
      </c>
      <c r="K11" s="2">
        <f t="shared" si="4"/>
        <v>13702.974929707392</v>
      </c>
      <c r="L11" s="3">
        <f t="shared" si="3"/>
        <v>0.97956287282160581</v>
      </c>
      <c r="M11" s="2">
        <f t="shared" si="3"/>
        <v>13.702974929707393</v>
      </c>
    </row>
    <row r="12" spans="1:13" x14ac:dyDescent="0.25">
      <c r="A12">
        <v>647</v>
      </c>
      <c r="B12">
        <v>2005</v>
      </c>
      <c r="C12" t="s">
        <v>11</v>
      </c>
      <c r="D12" s="3">
        <v>9.3299999999999998E-9</v>
      </c>
      <c r="E12">
        <v>2.8483870967741938</v>
      </c>
      <c r="F12" s="1">
        <v>0.10483870967741923</v>
      </c>
      <c r="G12" s="1">
        <f t="shared" si="0"/>
        <v>-64.008019805134069</v>
      </c>
      <c r="H12" s="1">
        <f t="shared" si="1"/>
        <v>1.4427730436356264E-6</v>
      </c>
      <c r="I12">
        <v>2073</v>
      </c>
      <c r="J12" s="3">
        <f t="shared" si="2"/>
        <v>13.405497202292205</v>
      </c>
      <c r="K12" s="2">
        <f t="shared" si="4"/>
        <v>1.4054150292725682</v>
      </c>
      <c r="L12" s="3">
        <f t="shared" si="3"/>
        <v>1.3405497202292204E-2</v>
      </c>
      <c r="M12" s="2">
        <f t="shared" si="3"/>
        <v>1.4054150292725682E-3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F15" sqref="F15"/>
    </sheetView>
  </sheetViews>
  <sheetFormatPr defaultRowHeight="15" x14ac:dyDescent="0.25"/>
  <cols>
    <col min="1" max="1" width="11.7109375" customWidth="1"/>
    <col min="2" max="2" width="12.85546875" customWidth="1"/>
    <col min="3" max="3" width="11.140625" style="5" customWidth="1"/>
    <col min="4" max="4" width="12" customWidth="1"/>
  </cols>
  <sheetData>
    <row r="1" spans="1:6" x14ac:dyDescent="0.25">
      <c r="A1" t="s">
        <v>39</v>
      </c>
      <c r="B1" t="s">
        <v>37</v>
      </c>
      <c r="C1" s="5" t="s">
        <v>40</v>
      </c>
      <c r="D1" t="s">
        <v>38</v>
      </c>
      <c r="E1" t="s">
        <v>41</v>
      </c>
      <c r="F1" t="s">
        <v>42</v>
      </c>
    </row>
    <row r="2" spans="1:6" x14ac:dyDescent="0.25">
      <c r="A2">
        <v>1982</v>
      </c>
      <c r="B2">
        <v>46.5</v>
      </c>
      <c r="C2" s="5">
        <v>2002</v>
      </c>
      <c r="D2" s="4">
        <v>23.15546217</v>
      </c>
      <c r="E2">
        <v>13.020044338958821</v>
      </c>
      <c r="F2">
        <v>5.3154108431436367</v>
      </c>
    </row>
    <row r="3" spans="1:6" x14ac:dyDescent="0.25">
      <c r="A3">
        <v>1983</v>
      </c>
      <c r="B3">
        <v>48.8</v>
      </c>
      <c r="C3" s="5">
        <v>2003</v>
      </c>
      <c r="D3" s="4">
        <v>52.882950682132957</v>
      </c>
      <c r="E3">
        <v>32.918789551720266</v>
      </c>
      <c r="F3">
        <v>7.5520882631384847</v>
      </c>
    </row>
    <row r="4" spans="1:6" x14ac:dyDescent="0.25">
      <c r="A4">
        <v>1984</v>
      </c>
      <c r="B4">
        <v>41.8</v>
      </c>
      <c r="C4" s="5">
        <v>2004</v>
      </c>
      <c r="D4" s="4">
        <v>14.864253140000001</v>
      </c>
      <c r="E4">
        <v>10.952753383945588</v>
      </c>
      <c r="F4">
        <v>2.5127339554811554</v>
      </c>
    </row>
    <row r="5" spans="1:6" x14ac:dyDescent="0.25">
      <c r="A5">
        <v>1985</v>
      </c>
      <c r="B5">
        <v>33.200000000000003</v>
      </c>
      <c r="C5" s="5">
        <v>2005</v>
      </c>
      <c r="D5" s="4">
        <v>9.9197824089999997</v>
      </c>
      <c r="E5">
        <v>14.249068433834005</v>
      </c>
      <c r="F5">
        <v>3.2689604917198842</v>
      </c>
    </row>
    <row r="6" spans="1:6" x14ac:dyDescent="0.25">
      <c r="A6">
        <v>1986</v>
      </c>
      <c r="B6">
        <v>73.599999999999994</v>
      </c>
      <c r="C6" s="5">
        <v>2006</v>
      </c>
      <c r="D6" s="4">
        <v>18.22882491</v>
      </c>
      <c r="E6">
        <v>13.832118461893558</v>
      </c>
      <c r="F6">
        <v>3.2602615875268577</v>
      </c>
    </row>
    <row r="7" spans="1:6" x14ac:dyDescent="0.25">
      <c r="C7" s="5">
        <v>2007</v>
      </c>
      <c r="D7" s="4">
        <v>75.49157538</v>
      </c>
      <c r="E7">
        <v>34.36583775716452</v>
      </c>
      <c r="F7">
        <v>7.8840638891365584</v>
      </c>
    </row>
    <row r="8" spans="1:6" x14ac:dyDescent="0.25">
      <c r="C8" s="5">
        <v>2008</v>
      </c>
      <c r="D8" s="4">
        <v>48.547551919999997</v>
      </c>
      <c r="E8">
        <v>38.885083203626849</v>
      </c>
      <c r="F8">
        <v>8.9208498997779078</v>
      </c>
    </row>
    <row r="9" spans="1:6" x14ac:dyDescent="0.25">
      <c r="C9" s="5">
        <v>2009</v>
      </c>
      <c r="D9" s="4">
        <v>12.65858671</v>
      </c>
      <c r="E9">
        <v>6.3573299086900823</v>
      </c>
      <c r="F9">
        <v>1.4584715064594065</v>
      </c>
    </row>
    <row r="10" spans="1:6" x14ac:dyDescent="0.25">
      <c r="C10" s="5">
        <v>2010</v>
      </c>
      <c r="D10" s="4">
        <v>26.38670677</v>
      </c>
      <c r="E10">
        <v>25.4060048504153</v>
      </c>
      <c r="F10">
        <v>5.8285372474770769</v>
      </c>
    </row>
    <row r="11" spans="1:6" x14ac:dyDescent="0.25">
      <c r="C11" s="5">
        <v>2011</v>
      </c>
      <c r="D11" s="4">
        <v>96.955608650000002</v>
      </c>
      <c r="E11">
        <v>98.802940058063982</v>
      </c>
      <c r="F11">
        <v>22.66694900198987</v>
      </c>
    </row>
    <row r="12" spans="1:6" x14ac:dyDescent="0.25">
      <c r="C12" s="5">
        <v>2012</v>
      </c>
      <c r="D12" s="4">
        <v>9.8337581600000004</v>
      </c>
      <c r="E12">
        <v>12.44497121049063</v>
      </c>
      <c r="F12">
        <v>3.45161398623824</v>
      </c>
    </row>
    <row r="13" spans="1:6" x14ac:dyDescent="0.25">
      <c r="C13" s="5">
        <v>2013</v>
      </c>
      <c r="D13" s="4">
        <v>12.76704148</v>
      </c>
      <c r="E13">
        <v>8.6632332137421173</v>
      </c>
      <c r="F13">
        <v>2.0419436508125264</v>
      </c>
    </row>
    <row r="14" spans="1:6" x14ac:dyDescent="0.25">
      <c r="C14" s="5">
        <v>2014</v>
      </c>
      <c r="D14" s="4">
        <v>25.510123230000001</v>
      </c>
      <c r="E14">
        <v>13.893954452450302</v>
      </c>
      <c r="F14">
        <v>3.1874917570730448</v>
      </c>
    </row>
    <row r="15" spans="1:6" x14ac:dyDescent="0.25">
      <c r="C15" s="5">
        <v>2015</v>
      </c>
      <c r="D15" s="4">
        <v>9.7228972299999992</v>
      </c>
      <c r="E15">
        <v>11.043119825126364</v>
      </c>
      <c r="F15">
        <v>2.5334654389019144</v>
      </c>
    </row>
    <row r="16" spans="1:6" x14ac:dyDescent="0.25">
      <c r="D16" s="4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Mat_Imm_Spent</vt:lpstr>
      <vt:lpstr>Age_classes</vt:lpstr>
      <vt:lpstr>Biomass_2003_2005</vt:lpstr>
      <vt:lpstr>Larval_densities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DFO-MPO</dc:creator>
  <cp:lastModifiedBy>Murphy, Hannah M</cp:lastModifiedBy>
  <dcterms:created xsi:type="dcterms:W3CDTF">2018-02-04T18:09:41Z</dcterms:created>
  <dcterms:modified xsi:type="dcterms:W3CDTF">2018-12-11T13:21:16Z</dcterms:modified>
</cp:coreProperties>
</file>