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  <sheet name="Sheet4" sheetId="2" state="visible" r:id="rId2"/>
    <sheet name="Sheet6" sheetId="3" state="visible" r:id="rId3"/>
    <sheet name="Sheet3" sheetId="4" state="visible" r:id="rId4"/>
    <sheet name="Sheet2" sheetId="5" state="visible" r:id="rId5"/>
    <sheet name="Sheet7" sheetId="6" state="visible" r:id="rId6"/>
    <sheet name="Sheet5" sheetId="7" state="visible" r:id="rId7"/>
  </sheets>
  <calcPr/>
</workbook>
</file>

<file path=xl/sharedStrings.xml><?xml version="1.0" encoding="utf-8"?>
<sst xmlns="http://schemas.openxmlformats.org/spreadsheetml/2006/main" count="47" uniqueCount="47">
  <si>
    <t>L</t>
  </si>
  <si>
    <t>L^2</t>
  </si>
  <si>
    <t>Rows</t>
  </si>
  <si>
    <t>Cols</t>
  </si>
  <si>
    <t xml:space="preserve">Double Size</t>
  </si>
  <si>
    <t xml:space="preserve">Complex Size</t>
  </si>
  <si>
    <t xml:space="preserve">Size Real (in GB)</t>
  </si>
  <si>
    <t xml:space="preserve">Size Complex (in GB)</t>
  </si>
  <si>
    <t xml:space="preserve">For 4L^2</t>
  </si>
  <si>
    <t xml:space="preserve">For 24 L^2 Size</t>
  </si>
  <si>
    <t xml:space="preserve">For 28 L^2 Size</t>
  </si>
  <si>
    <t xml:space="preserve">Float 28L^2 Size</t>
  </si>
  <si>
    <t xml:space="preserve">Float 36L^2 Size</t>
  </si>
  <si>
    <t xml:space="preserve">Real Size L^2xL^2 (in GB)</t>
  </si>
  <si>
    <t xml:space="preserve">Complex Size (in GB)</t>
  </si>
  <si>
    <t xml:space="preserve">Time / Dis (min)</t>
  </si>
  <si>
    <t xml:space="preserve">Time / Dis (hr)</t>
  </si>
  <si>
    <t xml:space="preserve">100 Dis Time (days)</t>
  </si>
  <si>
    <t xml:space="preserve">Batches Need (for 72 hr runtime)</t>
  </si>
  <si>
    <t xml:space="preserve">Size Multiplier</t>
  </si>
  <si>
    <t xml:space="preserve">Size Needed Per Param Per Bin (in GB)</t>
  </si>
  <si>
    <t xml:space="preserve">Number of Energy Bins</t>
  </si>
  <si>
    <t xml:space="preserve">Number of Params</t>
  </si>
  <si>
    <t xml:space="preserve">Total Size Needed (in GB)</t>
  </si>
  <si>
    <t xml:space="preserve">Total Size Needed (in TB)</t>
  </si>
  <si>
    <t xml:space="preserve">Final Size Needed (in GB)</t>
  </si>
  <si>
    <t xml:space="preserve">Final Size Needed (in TB)</t>
  </si>
  <si>
    <t>Jobs</t>
  </si>
  <si>
    <t xml:space="preserve">Time/ Dis (min)</t>
  </si>
  <si>
    <t xml:space="preserve">TIme / Dis (hr)</t>
  </si>
  <si>
    <t xml:space="preserve">100 Dis Time (hr)</t>
  </si>
  <si>
    <t>Ham/Eigvecs</t>
  </si>
  <si>
    <t xml:space="preserve">G Sym</t>
  </si>
  <si>
    <t>Z</t>
  </si>
  <si>
    <t>A</t>
  </si>
  <si>
    <t>C_ab</t>
  </si>
  <si>
    <t>C_gg</t>
  </si>
  <si>
    <t>output</t>
  </si>
  <si>
    <t xml:space="preserve">G Asym</t>
  </si>
  <si>
    <t>H</t>
  </si>
  <si>
    <t>G</t>
  </si>
  <si>
    <t>G00</t>
  </si>
  <si>
    <t>G11</t>
  </si>
  <si>
    <t>G01</t>
  </si>
  <si>
    <t>Var00</t>
  </si>
  <si>
    <t>Var11</t>
  </si>
  <si>
    <t>Var01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</si>
</sst>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"/>
    <numFmt numFmtId="161" formatCode="0.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160" xfId="0" applyNumberFormat="1"/>
    <xf fontId="0" fillId="0" borderId="0" numFmtId="2" xfId="0" applyNumberFormat="1"/>
    <xf fontId="0" fillId="0" borderId="0" numFmtId="161" xfId="0" applyNumberFormat="1"/>
    <xf fontId="0" fillId="0" borderId="0" numFmtId="2" xfId="0" applyNumberFormat="1">
      <protection hidden="0" locked="1"/>
    </xf>
    <xf fontId="0" fillId="0" borderId="0" numFmt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8515625"/>
  </cols>
  <sheetData>
    <row r="1" ht="14.25">
      <c r="A1" t="s">
        <v>0</v>
      </c>
      <c r="B1">
        <v>100</v>
      </c>
      <c r="C1" s="1">
        <v>40</v>
      </c>
      <c r="D1" s="1">
        <v>90</v>
      </c>
      <c r="E1" s="1">
        <v>80</v>
      </c>
      <c r="F1">
        <v>60</v>
      </c>
    </row>
    <row r="2" ht="14.25">
      <c r="A2" t="s">
        <v>1</v>
      </c>
      <c r="B2">
        <f>B1*B1</f>
        <v>10000</v>
      </c>
      <c r="C2">
        <f>C1*C1</f>
        <v>1600</v>
      </c>
      <c r="D2">
        <f>D1*D1</f>
        <v>8100</v>
      </c>
      <c r="E2">
        <f>E1*E1</f>
        <v>6400</v>
      </c>
      <c r="F2" s="2">
        <f>F1*F1</f>
        <v>3600</v>
      </c>
    </row>
    <row r="3" ht="14.25">
      <c r="A3" t="s">
        <v>2</v>
      </c>
      <c r="B3">
        <f>2*B2</f>
        <v>20000</v>
      </c>
      <c r="C3">
        <f>2*C2</f>
        <v>3200</v>
      </c>
      <c r="D3">
        <f>2*D2</f>
        <v>16200</v>
      </c>
      <c r="E3">
        <f>2*E2</f>
        <v>12800</v>
      </c>
      <c r="F3" s="2">
        <f>2*F2</f>
        <v>7200</v>
      </c>
    </row>
    <row r="4" ht="14.25">
      <c r="A4" t="s">
        <v>3</v>
      </c>
      <c r="B4">
        <f>2*B2</f>
        <v>20000</v>
      </c>
      <c r="C4">
        <f>2*C2</f>
        <v>3200</v>
      </c>
      <c r="D4">
        <f>2*D2</f>
        <v>16200</v>
      </c>
      <c r="E4">
        <f>2*E2</f>
        <v>12800</v>
      </c>
      <c r="F4" s="2">
        <f>2*F2</f>
        <v>7200</v>
      </c>
    </row>
    <row r="5" ht="14.25">
      <c r="A5" t="s">
        <v>4</v>
      </c>
      <c r="B5">
        <v>8</v>
      </c>
      <c r="C5">
        <v>8</v>
      </c>
      <c r="D5">
        <v>8</v>
      </c>
      <c r="E5">
        <v>8</v>
      </c>
      <c r="F5" s="2">
        <v>8</v>
      </c>
    </row>
    <row r="6" ht="14.25">
      <c r="A6" t="s">
        <v>5</v>
      </c>
      <c r="B6">
        <f>2*B5</f>
        <v>16</v>
      </c>
      <c r="C6">
        <f>2*C5</f>
        <v>16</v>
      </c>
      <c r="D6">
        <f>2*D5</f>
        <v>16</v>
      </c>
      <c r="E6">
        <f>2*E5</f>
        <v>16</v>
      </c>
      <c r="F6" s="2">
        <f>2*F5</f>
        <v>16</v>
      </c>
    </row>
    <row r="7" ht="14.25">
      <c r="A7" t="s">
        <v>6</v>
      </c>
      <c r="B7" s="3">
        <f>B3*B4*B5/(2^30)</f>
        <v>2.9802322387695312</v>
      </c>
      <c r="C7" s="3">
        <f>C3*C4*C5/(2^30)</f>
        <v>0.0762939453125</v>
      </c>
      <c r="D7" s="3">
        <f>D3*D4*D5/(2^30)</f>
        <v>1.9553303718566895</v>
      </c>
      <c r="E7" s="3">
        <f>E3*E4*E5/(2^30)</f>
        <v>1.220703125</v>
      </c>
      <c r="F7" s="3">
        <f>F3*F4*F5/(2^30)</f>
        <v>0.38623809814453125</v>
      </c>
    </row>
    <row r="8" ht="14.25">
      <c r="A8" t="s">
        <v>7</v>
      </c>
      <c r="B8" s="3">
        <f>B3*B4*B6/(2^30)</f>
        <v>5.9604644775390625</v>
      </c>
      <c r="C8" s="3">
        <f>C3*C4*C6/(2^30)</f>
        <v>0.152587890625</v>
      </c>
      <c r="D8" s="3">
        <f>D3*D4*D6/(2^30)</f>
        <v>3.9106607437133789</v>
      </c>
      <c r="E8" s="3">
        <f>E3*E4*E6/(2^30)</f>
        <v>2.44140625</v>
      </c>
      <c r="F8" s="3">
        <f>F3*F4*F6/(2^30)</f>
        <v>0.7724761962890625</v>
      </c>
    </row>
    <row r="9" ht="14.25">
      <c r="F9" s="2"/>
    </row>
    <row r="10" ht="14.25">
      <c r="A10" t="s">
        <v>8</v>
      </c>
      <c r="B10" s="4">
        <f>2*B8</f>
        <v>11.920928955078125</v>
      </c>
      <c r="C10" s="5">
        <f>2*C8</f>
        <v>0.30517578125</v>
      </c>
      <c r="D10" s="5">
        <f>2*D8</f>
        <v>7.8213214874267578</v>
      </c>
      <c r="E10" s="5">
        <f>2*E8</f>
        <v>4.8828125</v>
      </c>
      <c r="F10" s="5">
        <f>2*F8</f>
        <v>1.544952392578125</v>
      </c>
    </row>
    <row r="11" ht="14.25">
      <c r="A11" t="s">
        <v>9</v>
      </c>
      <c r="B11" s="4">
        <f>6*B7</f>
        <v>17.881393432617188</v>
      </c>
      <c r="C11" s="4">
        <f>6*C7</f>
        <v>0.457763671875</v>
      </c>
      <c r="D11" s="4">
        <f>6*D7</f>
        <v>11.731982231140137</v>
      </c>
      <c r="E11" s="4">
        <f>6*E7</f>
        <v>7.32421875</v>
      </c>
      <c r="F11" s="6">
        <f>6*F7</f>
        <v>2.3174285888671875</v>
      </c>
    </row>
    <row r="12" ht="14.25">
      <c r="A12" s="2" t="s">
        <v>10</v>
      </c>
      <c r="B12" s="6">
        <f>(28/4)*B7</f>
        <v>20.861625671386719</v>
      </c>
      <c r="C12" s="6">
        <f>(28/4)*C7</f>
        <v>0.5340576171875</v>
      </c>
      <c r="D12" s="6">
        <f>(28/4)*D7</f>
        <v>13.687312602996826</v>
      </c>
      <c r="E12" s="6">
        <f>(28/4)*E7</f>
        <v>8.544921875</v>
      </c>
      <c r="F12" s="6">
        <f>(28/4)*F7</f>
        <v>2.7036666870117188</v>
      </c>
    </row>
    <row r="13" ht="14.25">
      <c r="A13" t="s">
        <v>11</v>
      </c>
      <c r="B13" s="4">
        <f>B12/2</f>
        <v>10.430812835693359</v>
      </c>
      <c r="C13" s="4">
        <f>C12/2</f>
        <v>0.26702880859375</v>
      </c>
      <c r="D13" s="4">
        <f>D12/2</f>
        <v>6.8436563014984131</v>
      </c>
      <c r="E13" s="4">
        <f>E12/2</f>
        <v>4.2724609375</v>
      </c>
      <c r="F13" s="4">
        <f>F12/2</f>
        <v>1.3518333435058594</v>
      </c>
    </row>
    <row r="14" ht="14.25">
      <c r="B14" s="4">
        <f>50*(4+2)*B7*2</f>
        <v>1788.1393432617188</v>
      </c>
      <c r="C14" s="4">
        <f>50*(4+2)*C7*2</f>
        <v>45.7763671875</v>
      </c>
      <c r="D14" s="4">
        <f>50*(4+2)*D7*2</f>
        <v>1173.1982231140137</v>
      </c>
      <c r="E14" s="4">
        <f>50*(4+2)*E7*2</f>
        <v>732.421875</v>
      </c>
      <c r="F14" s="6">
        <f>50*(4+2)*F7*2</f>
        <v>231.74285888671875</v>
      </c>
    </row>
    <row r="15" ht="14.25">
      <c r="B15" s="4">
        <f>B14*18/1024</f>
        <v>31.4321368932724</v>
      </c>
      <c r="C15" s="4">
        <f>C14*18/1024</f>
        <v>0.80466270446777344</v>
      </c>
      <c r="D15" s="4">
        <f>D14*18/1024</f>
        <v>20.622625015676022</v>
      </c>
      <c r="E15" s="4">
        <f>E14*18/1024</f>
        <v>12.874603271484375</v>
      </c>
      <c r="F15" s="6">
        <f>F14*18/1024</f>
        <v>4.073604941368103</v>
      </c>
    </row>
    <row r="16" ht="14.25">
      <c r="A16" t="s">
        <v>12</v>
      </c>
      <c r="B16" s="4">
        <f>36*B7/(2*4)</f>
        <v>13.411045074462891</v>
      </c>
      <c r="C16" s="4">
        <f>36*C7/(2*4)</f>
        <v>0.34332275390625</v>
      </c>
      <c r="D16" s="4">
        <f>36*D7/(2*4)</f>
        <v>8.7989866733551025</v>
      </c>
      <c r="E16" s="4">
        <f>36*E7/(2*4)</f>
        <v>5.4931640625</v>
      </c>
      <c r="F16" s="4">
        <f>36*F7/(2*4)</f>
        <v>1.7380714416503906</v>
      </c>
    </row>
    <row r="17" ht="14.25">
      <c r="B17" s="3">
        <f>12+(B8+B7+B7)/4</f>
        <v>14.980232238769531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xSplit="1" topLeftCell="B1" activePane="topRight" state="frozen"/>
      <selection activeCell="A1" activeCellId="0" sqref="A1"/>
    </sheetView>
  </sheetViews>
  <sheetFormatPr defaultRowHeight="14.25"/>
  <cols>
    <col customWidth="1" min="2" max="2" width="10.57421875"/>
    <col customWidth="1" min="12" max="12" width="13.7109375"/>
    <col bestFit="1" min="13" max="14" width="9.4609375"/>
  </cols>
  <sheetData>
    <row r="1" s="7" customFormat="1" ht="85.5">
      <c r="A1" s="7" t="s">
        <v>0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7" t="s">
        <v>25</v>
      </c>
      <c r="O1" s="7" t="s">
        <v>26</v>
      </c>
      <c r="P1" s="7" t="s">
        <v>27</v>
      </c>
    </row>
    <row r="2" ht="14.25">
      <c r="A2">
        <v>40</v>
      </c>
      <c r="B2" s="4">
        <f t="shared" ref="B2:B9" si="0">A2^4*8/2^30</f>
        <v>0.019073486328125</v>
      </c>
      <c r="C2" s="4">
        <f t="shared" ref="C2:C9" si="1">4*B2</f>
        <v>0.0762939453125</v>
      </c>
      <c r="D2" s="4">
        <v>33</v>
      </c>
      <c r="E2" s="4">
        <f t="shared" ref="E2:E9" si="2">D2/60</f>
        <v>0.55000000000000004</v>
      </c>
      <c r="F2" s="4">
        <f t="shared" ref="F2:F9" si="3">D2*100/(60*24)</f>
        <v>2.2916666666666665</v>
      </c>
      <c r="G2" s="4">
        <f t="shared" ref="G2:G9" si="4">CEILING(MAX(F2/3,1),1)</f>
        <v>1</v>
      </c>
      <c r="H2" s="4">
        <v>6</v>
      </c>
      <c r="I2" s="4">
        <f t="shared" ref="I2:I9" si="5">H2*G2*B2</f>
        <v>0.11444091796875</v>
      </c>
      <c r="J2" s="4">
        <v>50</v>
      </c>
      <c r="K2" s="4">
        <v>18</v>
      </c>
      <c r="L2" s="4">
        <f t="shared" ref="L2:L9" si="6">I2*J2*K2</f>
        <v>102.996826171875</v>
      </c>
      <c r="M2" s="4">
        <f t="shared" ref="M2:M9" si="7">L2/1024</f>
        <v>0.10058283805847168</v>
      </c>
      <c r="N2" s="4">
        <f t="shared" ref="N2:N9" si="8">L2/G2</f>
        <v>102.996826171875</v>
      </c>
      <c r="O2" s="4">
        <f t="shared" ref="O2:O9" si="9">N2/1024</f>
        <v>0.10058283805847168</v>
      </c>
      <c r="P2">
        <f t="shared" ref="P2:P9" si="10">G2*K2</f>
        <v>18</v>
      </c>
    </row>
    <row r="3" ht="14.25">
      <c r="A3">
        <v>50</v>
      </c>
      <c r="B3" s="4">
        <f t="shared" si="0"/>
        <v>0.046566128730773926</v>
      </c>
      <c r="C3" s="4">
        <f t="shared" si="1"/>
        <v>0.1862645149230957</v>
      </c>
      <c r="D3" s="4">
        <f t="shared" ref="D3:D9" si="11">$D$2*(A3/$A$2)^6</f>
        <v>125.885009765625</v>
      </c>
      <c r="E3" s="4">
        <f t="shared" si="2"/>
        <v>2.09808349609375</v>
      </c>
      <c r="F3" s="4">
        <f t="shared" si="3"/>
        <v>8.7420145670572911</v>
      </c>
      <c r="G3" s="4">
        <f t="shared" si="4"/>
        <v>3</v>
      </c>
      <c r="H3" s="4">
        <v>6</v>
      </c>
      <c r="I3" s="4">
        <f t="shared" si="5"/>
        <v>0.83819031715393066</v>
      </c>
      <c r="J3" s="4">
        <v>50</v>
      </c>
      <c r="K3" s="4">
        <v>18</v>
      </c>
      <c r="L3" s="4">
        <f t="shared" si="6"/>
        <v>754.3712854385376</v>
      </c>
      <c r="M3" s="4">
        <f t="shared" si="7"/>
        <v>0.73669070843607187</v>
      </c>
      <c r="N3" s="4">
        <f t="shared" si="8"/>
        <v>251.4570951461792</v>
      </c>
      <c r="O3" s="4">
        <f t="shared" si="9"/>
        <v>0.24556356947869062</v>
      </c>
      <c r="P3">
        <f t="shared" si="10"/>
        <v>54</v>
      </c>
    </row>
    <row r="4" ht="14.25">
      <c r="A4">
        <v>60</v>
      </c>
      <c r="B4" s="4">
        <f t="shared" si="0"/>
        <v>0.096559524536132812</v>
      </c>
      <c r="C4" s="4">
        <f t="shared" si="1"/>
        <v>0.38623809814453125</v>
      </c>
      <c r="D4" s="4">
        <f t="shared" si="11"/>
        <v>375.890625</v>
      </c>
      <c r="E4" s="4">
        <f t="shared" si="2"/>
        <v>6.2648437499999998</v>
      </c>
      <c r="F4" s="4">
        <f t="shared" si="3"/>
        <v>26.103515625</v>
      </c>
      <c r="G4" s="4">
        <f t="shared" si="4"/>
        <v>9</v>
      </c>
      <c r="H4" s="4">
        <v>6</v>
      </c>
      <c r="I4" s="4">
        <f t="shared" si="5"/>
        <v>5.2142143249511719</v>
      </c>
      <c r="J4" s="4">
        <v>50</v>
      </c>
      <c r="K4" s="4">
        <v>18</v>
      </c>
      <c r="L4" s="4">
        <f t="shared" si="6"/>
        <v>4692.7928924560547</v>
      </c>
      <c r="M4" s="4">
        <f t="shared" si="7"/>
        <v>4.5828055590391159</v>
      </c>
      <c r="N4" s="4">
        <f t="shared" si="8"/>
        <v>521.42143249511719</v>
      </c>
      <c r="O4" s="4">
        <f t="shared" si="9"/>
        <v>0.50920061767101288</v>
      </c>
      <c r="P4">
        <f t="shared" si="10"/>
        <v>162</v>
      </c>
    </row>
    <row r="5" ht="14.25">
      <c r="A5">
        <v>70</v>
      </c>
      <c r="B5" s="4">
        <f t="shared" si="0"/>
        <v>0.17888844013214111</v>
      </c>
      <c r="C5" s="4">
        <f t="shared" si="1"/>
        <v>0.71555376052856445</v>
      </c>
      <c r="D5" s="4">
        <f t="shared" si="11"/>
        <v>947.855712890625</v>
      </c>
      <c r="E5" s="4">
        <f t="shared" si="2"/>
        <v>15.797595214843749</v>
      </c>
      <c r="F5" s="4">
        <f t="shared" si="3"/>
        <v>65.823313395182296</v>
      </c>
      <c r="G5" s="4">
        <f t="shared" si="4"/>
        <v>22</v>
      </c>
      <c r="H5" s="4">
        <v>6</v>
      </c>
      <c r="I5" s="4">
        <f t="shared" si="5"/>
        <v>23.613274097442627</v>
      </c>
      <c r="J5" s="4">
        <v>50</v>
      </c>
      <c r="K5" s="4">
        <v>18</v>
      </c>
      <c r="L5" s="4">
        <f t="shared" si="6"/>
        <v>21251.946687698364</v>
      </c>
      <c r="M5" s="4">
        <f t="shared" si="7"/>
        <v>20.753854187205434</v>
      </c>
      <c r="N5" s="4">
        <f t="shared" si="8"/>
        <v>965.99757671356201</v>
      </c>
      <c r="O5" s="4">
        <f t="shared" si="9"/>
        <v>0.9433570085093379</v>
      </c>
      <c r="P5">
        <f t="shared" si="10"/>
        <v>396</v>
      </c>
    </row>
    <row r="6" ht="14.25">
      <c r="A6">
        <v>80</v>
      </c>
      <c r="B6" s="4">
        <f t="shared" si="0"/>
        <v>0.30517578125</v>
      </c>
      <c r="C6" s="4">
        <f t="shared" si="1"/>
        <v>1.220703125</v>
      </c>
      <c r="D6" s="4">
        <f t="shared" si="11"/>
        <v>2112</v>
      </c>
      <c r="E6" s="4">
        <f t="shared" si="2"/>
        <v>35.200000000000003</v>
      </c>
      <c r="F6" s="4">
        <f t="shared" si="3"/>
        <v>146.66666666666666</v>
      </c>
      <c r="G6" s="4">
        <f t="shared" si="4"/>
        <v>49</v>
      </c>
      <c r="H6" s="4">
        <v>6</v>
      </c>
      <c r="I6" s="4">
        <f t="shared" si="5"/>
        <v>89.7216796875</v>
      </c>
      <c r="J6" s="4">
        <v>50</v>
      </c>
      <c r="K6" s="4">
        <v>18</v>
      </c>
      <c r="L6" s="4">
        <f t="shared" si="6"/>
        <v>80749.51171875</v>
      </c>
      <c r="M6" s="4">
        <f t="shared" si="7"/>
        <v>78.856945037841797</v>
      </c>
      <c r="N6" s="4">
        <f t="shared" si="8"/>
        <v>1647.94921875</v>
      </c>
      <c r="O6" s="4">
        <f t="shared" si="9"/>
        <v>1.6093254089355469</v>
      </c>
      <c r="P6">
        <f t="shared" si="10"/>
        <v>882</v>
      </c>
    </row>
    <row r="7" ht="14.25">
      <c r="A7">
        <v>90</v>
      </c>
      <c r="B7" s="4">
        <f t="shared" si="0"/>
        <v>0.48883259296417236</v>
      </c>
      <c r="C7" s="4">
        <f t="shared" si="1"/>
        <v>1.9553303718566895</v>
      </c>
      <c r="D7" s="4">
        <f t="shared" si="11"/>
        <v>4281.629150390625</v>
      </c>
      <c r="E7" s="4">
        <f t="shared" si="2"/>
        <v>71.360485839843747</v>
      </c>
      <c r="F7" s="4">
        <f t="shared" si="3"/>
        <v>297.33535766601562</v>
      </c>
      <c r="G7" s="4">
        <f t="shared" si="4"/>
        <v>100</v>
      </c>
      <c r="H7" s="4">
        <v>6</v>
      </c>
      <c r="I7" s="4">
        <f t="shared" si="5"/>
        <v>293.29955577850342</v>
      </c>
      <c r="J7" s="4">
        <v>50</v>
      </c>
      <c r="K7" s="4">
        <v>18</v>
      </c>
      <c r="L7" s="4">
        <f t="shared" si="6"/>
        <v>263969.60020065308</v>
      </c>
      <c r="M7" s="4">
        <f t="shared" si="7"/>
        <v>257.78281269595027</v>
      </c>
      <c r="N7" s="4">
        <f t="shared" si="8"/>
        <v>2639.6960020065308</v>
      </c>
      <c r="O7" s="4">
        <f t="shared" si="9"/>
        <v>2.5778281269595027</v>
      </c>
      <c r="P7">
        <f t="shared" si="10"/>
        <v>1800</v>
      </c>
    </row>
    <row r="8" ht="14.25">
      <c r="A8">
        <v>100</v>
      </c>
      <c r="B8" s="4">
        <f t="shared" si="0"/>
        <v>0.74505805969238281</v>
      </c>
      <c r="C8" s="4">
        <f t="shared" si="1"/>
        <v>2.9802322387695312</v>
      </c>
      <c r="D8" s="4">
        <f t="shared" si="11"/>
        <v>8056.640625</v>
      </c>
      <c r="E8" s="4">
        <f t="shared" si="2"/>
        <v>134.27734375</v>
      </c>
      <c r="F8" s="4">
        <f t="shared" si="3"/>
        <v>559.48893229166663</v>
      </c>
      <c r="G8" s="4">
        <f t="shared" si="4"/>
        <v>187</v>
      </c>
      <c r="H8" s="4">
        <v>6</v>
      </c>
      <c r="I8" s="4">
        <f t="shared" si="5"/>
        <v>835.95514297485352</v>
      </c>
      <c r="J8" s="4">
        <v>1</v>
      </c>
      <c r="K8" s="4">
        <v>231</v>
      </c>
      <c r="L8" s="4">
        <f t="shared" si="6"/>
        <v>193105.63802719116</v>
      </c>
      <c r="M8" s="4">
        <f t="shared" si="7"/>
        <v>188.57972463592887</v>
      </c>
      <c r="N8" s="4">
        <f t="shared" si="8"/>
        <v>1032.6504707336426</v>
      </c>
      <c r="O8" s="4">
        <f t="shared" si="9"/>
        <v>1.0084477253258228</v>
      </c>
      <c r="P8">
        <f t="shared" si="10"/>
        <v>43197</v>
      </c>
    </row>
    <row r="9" ht="14.25">
      <c r="A9">
        <v>110</v>
      </c>
      <c r="B9" s="4">
        <f t="shared" si="0"/>
        <v>1.0908395051956177</v>
      </c>
      <c r="C9" s="4">
        <f t="shared" si="1"/>
        <v>4.3633580207824707</v>
      </c>
      <c r="D9" s="4">
        <f t="shared" si="11"/>
        <v>14272.830322265625</v>
      </c>
      <c r="E9" s="4">
        <f t="shared" si="2"/>
        <v>237.88050537109376</v>
      </c>
      <c r="F9" s="4">
        <f t="shared" si="3"/>
        <v>991.16877237955725</v>
      </c>
      <c r="G9" s="4">
        <f t="shared" si="4"/>
        <v>331</v>
      </c>
      <c r="H9" s="4">
        <v>6</v>
      </c>
      <c r="I9" s="4">
        <f t="shared" si="5"/>
        <v>2166.4072573184967</v>
      </c>
      <c r="J9" s="4">
        <v>50</v>
      </c>
      <c r="K9" s="4">
        <v>18</v>
      </c>
      <c r="L9" s="4">
        <f t="shared" si="6"/>
        <v>1949766.531586647</v>
      </c>
      <c r="M9" s="4">
        <f t="shared" si="7"/>
        <v>1904.068878502585</v>
      </c>
      <c r="N9" s="4">
        <f t="shared" si="8"/>
        <v>5890.5333280563354</v>
      </c>
      <c r="O9" s="4">
        <f t="shared" si="9"/>
        <v>5.7524739531800151</v>
      </c>
      <c r="P9">
        <f t="shared" si="10"/>
        <v>5958</v>
      </c>
    </row>
    <row r="10" ht="14.25">
      <c r="A10">
        <v>120</v>
      </c>
      <c r="B10" s="4">
        <f t="shared" ref="B10:B15" si="12">A10^4*8/2^30</f>
        <v>1.544952392578125</v>
      </c>
      <c r="C10" s="4">
        <f t="shared" ref="C10:C15" si="13">4*B10</f>
        <v>6.1798095703125</v>
      </c>
      <c r="D10" s="4">
        <f t="shared" ref="D10:D15" si="14">$D$2*(A10/$A$2)^6</f>
        <v>24057</v>
      </c>
      <c r="E10" s="4">
        <f t="shared" ref="E10:E15" si="15">D10/60</f>
        <v>400.94999999999999</v>
      </c>
      <c r="F10" s="4">
        <f t="shared" ref="F10:F15" si="16">D10*100/(60*24)</f>
        <v>1670.625</v>
      </c>
      <c r="G10" s="4">
        <f t="shared" ref="G10:G15" si="17">CEILING(MAX(F10/3,1),1)</f>
        <v>557</v>
      </c>
      <c r="H10" s="4">
        <v>6</v>
      </c>
      <c r="I10" s="4">
        <f t="shared" ref="I10:I15" si="18">H10*G10*B10</f>
        <v>5163.2308959960938</v>
      </c>
      <c r="J10" s="4">
        <v>50</v>
      </c>
      <c r="K10" s="4">
        <v>18</v>
      </c>
      <c r="L10" s="4">
        <f t="shared" ref="L10:L15" si="19">I10*J10*K10</f>
        <v>4646907.8063964844</v>
      </c>
      <c r="M10" s="4">
        <f t="shared" ref="M10:M15" si="20">L10/1024</f>
        <v>4537.9959046840668</v>
      </c>
      <c r="N10" s="4">
        <f t="shared" ref="N10:N15" si="21">L10/G10</f>
        <v>8342.742919921875</v>
      </c>
      <c r="O10" s="4">
        <f t="shared" ref="O10:O15" si="22">N10/1024</f>
        <v>8.1472098827362061</v>
      </c>
      <c r="P10">
        <f t="shared" ref="P10:P15" si="23">G10*K10</f>
        <v>10026</v>
      </c>
    </row>
    <row r="11" ht="14.25">
      <c r="A11">
        <v>130</v>
      </c>
      <c r="B11" s="4">
        <f t="shared" si="12"/>
        <v>2.1279603242874146</v>
      </c>
      <c r="C11" s="4">
        <f t="shared" si="13"/>
        <v>8.5118412971496582</v>
      </c>
      <c r="D11" s="4">
        <f t="shared" si="14"/>
        <v>38887.865478515625</v>
      </c>
      <c r="E11" s="4">
        <f t="shared" si="15"/>
        <v>648.1310913085938</v>
      </c>
      <c r="F11" s="4">
        <f t="shared" si="16"/>
        <v>2700.5462137858071</v>
      </c>
      <c r="G11" s="4">
        <f t="shared" si="17"/>
        <v>901</v>
      </c>
      <c r="H11" s="4">
        <v>6</v>
      </c>
      <c r="I11" s="4">
        <f t="shared" si="18"/>
        <v>11503.753513097763</v>
      </c>
      <c r="J11" s="4">
        <v>50</v>
      </c>
      <c r="K11" s="4">
        <v>18</v>
      </c>
      <c r="L11" s="4">
        <f t="shared" si="19"/>
        <v>10353378.161787987</v>
      </c>
      <c r="M11" s="4">
        <f t="shared" si="20"/>
        <v>10110.720861121081</v>
      </c>
      <c r="N11" s="4">
        <f t="shared" si="21"/>
        <v>11490.985751152039</v>
      </c>
      <c r="O11" s="4">
        <f t="shared" si="22"/>
        <v>11.221665772609413</v>
      </c>
      <c r="P11">
        <f t="shared" si="23"/>
        <v>16218</v>
      </c>
    </row>
    <row r="12" ht="14.25">
      <c r="A12">
        <v>140</v>
      </c>
      <c r="B12" s="4">
        <f t="shared" si="12"/>
        <v>2.8622150421142578</v>
      </c>
      <c r="C12" s="4">
        <f t="shared" si="13"/>
        <v>11.448860168457031</v>
      </c>
      <c r="D12" s="4">
        <f t="shared" si="14"/>
        <v>60662.765625</v>
      </c>
      <c r="E12" s="4">
        <f t="shared" si="15"/>
        <v>1011.04609375</v>
      </c>
      <c r="F12" s="4">
        <f t="shared" si="16"/>
        <v>4212.692057291667</v>
      </c>
      <c r="G12" s="4">
        <f t="shared" si="17"/>
        <v>1405</v>
      </c>
      <c r="H12" s="4">
        <v>6</v>
      </c>
      <c r="I12" s="4">
        <f t="shared" si="18"/>
        <v>24128.472805023193</v>
      </c>
      <c r="J12" s="4">
        <v>50</v>
      </c>
      <c r="K12" s="4">
        <v>18</v>
      </c>
      <c r="L12" s="4">
        <f t="shared" si="19"/>
        <v>21715625.524520874</v>
      </c>
      <c r="M12" s="4">
        <f t="shared" si="20"/>
        <v>21206.665551289916</v>
      </c>
      <c r="N12" s="4">
        <f t="shared" si="21"/>
        <v>15455.961227416992</v>
      </c>
      <c r="O12" s="4">
        <f t="shared" si="22"/>
        <v>15.093712136149406</v>
      </c>
      <c r="P12">
        <f t="shared" si="23"/>
        <v>25290</v>
      </c>
    </row>
    <row r="13" ht="14.25">
      <c r="A13">
        <v>150</v>
      </c>
      <c r="B13" s="4">
        <f t="shared" si="12"/>
        <v>3.771856427192688</v>
      </c>
      <c r="C13" s="4">
        <f t="shared" si="13"/>
        <v>15.087425708770752</v>
      </c>
      <c r="D13" s="4">
        <f t="shared" si="14"/>
        <v>91770.172119140625</v>
      </c>
      <c r="E13" s="4">
        <f t="shared" si="15"/>
        <v>1529.5028686523438</v>
      </c>
      <c r="F13" s="4">
        <f t="shared" si="16"/>
        <v>6372.9286193847656</v>
      </c>
      <c r="G13" s="4">
        <f t="shared" si="17"/>
        <v>2125</v>
      </c>
      <c r="H13" s="4">
        <v>6</v>
      </c>
      <c r="I13" s="4">
        <f t="shared" si="18"/>
        <v>48091.169446706772</v>
      </c>
      <c r="J13" s="4">
        <v>50</v>
      </c>
      <c r="K13" s="4">
        <v>18</v>
      </c>
      <c r="L13" s="4">
        <f t="shared" si="19"/>
        <v>43282052.502036095</v>
      </c>
      <c r="M13" s="4">
        <f t="shared" si="20"/>
        <v>42267.629396519624</v>
      </c>
      <c r="N13" s="4">
        <f t="shared" si="21"/>
        <v>20368.024706840515</v>
      </c>
      <c r="O13" s="4">
        <f t="shared" si="22"/>
        <v>19.890649127773941</v>
      </c>
      <c r="P13">
        <f t="shared" si="23"/>
        <v>38250</v>
      </c>
    </row>
    <row r="14" ht="14.25">
      <c r="A14">
        <v>76</v>
      </c>
      <c r="B14" s="4">
        <f t="shared" si="12"/>
        <v>0.24856758117675781</v>
      </c>
      <c r="C14" s="4">
        <f t="shared" si="13"/>
        <v>0.99427032470703125</v>
      </c>
      <c r="D14" s="4">
        <f t="shared" si="14"/>
        <v>1552.5140729999996</v>
      </c>
      <c r="E14" s="4">
        <f t="shared" si="15"/>
        <v>25.875234549999995</v>
      </c>
      <c r="F14" s="4">
        <f t="shared" si="16"/>
        <v>107.81347729166664</v>
      </c>
      <c r="G14" s="4">
        <f t="shared" si="17"/>
        <v>36</v>
      </c>
      <c r="H14" s="4">
        <v>6</v>
      </c>
      <c r="I14" s="4">
        <f t="shared" si="18"/>
        <v>53.690597534179688</v>
      </c>
      <c r="J14" s="4">
        <v>50</v>
      </c>
      <c r="K14" s="4">
        <v>18</v>
      </c>
      <c r="L14" s="4">
        <f t="shared" si="19"/>
        <v>48321.537780761719</v>
      </c>
      <c r="M14" s="4">
        <f t="shared" si="20"/>
        <v>47.189001739025116</v>
      </c>
      <c r="N14" s="4">
        <f t="shared" si="21"/>
        <v>1342.2649383544922</v>
      </c>
      <c r="O14" s="4">
        <f t="shared" si="22"/>
        <v>1.3108056038618088</v>
      </c>
      <c r="P14" s="2">
        <f t="shared" si="23"/>
        <v>648</v>
      </c>
    </row>
    <row r="15" ht="14.25">
      <c r="A15" s="2">
        <v>60</v>
      </c>
      <c r="B15" s="4">
        <f t="shared" si="12"/>
        <v>0.096559524536132812</v>
      </c>
      <c r="C15" s="4">
        <f t="shared" si="13"/>
        <v>0.38623809814453125</v>
      </c>
      <c r="D15" s="4">
        <f t="shared" si="14"/>
        <v>375.890625</v>
      </c>
      <c r="E15" s="4">
        <f t="shared" si="15"/>
        <v>6.2648437499999998</v>
      </c>
      <c r="F15" s="4">
        <f t="shared" si="16"/>
        <v>26.103515625</v>
      </c>
      <c r="G15" s="4">
        <f t="shared" si="17"/>
        <v>9</v>
      </c>
      <c r="H15" s="4">
        <v>6</v>
      </c>
      <c r="I15" s="4">
        <f t="shared" si="18"/>
        <v>5.2142143249511719</v>
      </c>
      <c r="J15" s="4">
        <v>50</v>
      </c>
      <c r="K15" s="4">
        <v>18</v>
      </c>
      <c r="L15" s="4">
        <f t="shared" si="19"/>
        <v>4692.7928924560547</v>
      </c>
      <c r="M15" s="4">
        <f t="shared" si="20"/>
        <v>4.5828055590391159</v>
      </c>
      <c r="N15" s="4">
        <f t="shared" si="21"/>
        <v>521.42143249511719</v>
      </c>
      <c r="O15" s="4">
        <f t="shared" si="22"/>
        <v>0.50920061767101288</v>
      </c>
      <c r="P15" s="2">
        <f t="shared" si="23"/>
        <v>162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>
        <f>24*3*60</f>
        <v>4320</v>
      </c>
    </row>
    <row r="2">
      <c r="A2">
        <f>1100/50</f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5.140625"/>
    <col customWidth="1" min="3" max="3" width="12.8515625"/>
    <col bestFit="1" min="4" max="4" width="9.4609375"/>
  </cols>
  <sheetData>
    <row r="1">
      <c r="A1" t="s">
        <v>0</v>
      </c>
      <c r="B1" t="s">
        <v>28</v>
      </c>
      <c r="C1" t="s">
        <v>29</v>
      </c>
      <c r="D1" t="s">
        <v>30</v>
      </c>
      <c r="E1" s="1" t="s">
        <v>17</v>
      </c>
    </row>
    <row r="2">
      <c r="A2">
        <v>40</v>
      </c>
      <c r="B2" s="3">
        <v>17</v>
      </c>
      <c r="C2" s="3">
        <f t="shared" ref="C2:C9" si="24">B2/60</f>
        <v>0.28333333333333333</v>
      </c>
      <c r="D2" s="3">
        <f t="shared" ref="D2:D9" si="25">C2*100</f>
        <v>28.333333333333332</v>
      </c>
      <c r="E2" s="3">
        <f t="shared" ref="E2:E9" si="26">D2/24</f>
        <v>1.1805555555555556</v>
      </c>
    </row>
    <row r="3">
      <c r="A3">
        <v>100</v>
      </c>
      <c r="B3" s="3">
        <f t="shared" ref="B3:B9" si="27">B2*(A3/A2)^6</f>
        <v>4150.390625</v>
      </c>
      <c r="C3" s="3">
        <f t="shared" si="24"/>
        <v>69.173177083333329</v>
      </c>
      <c r="D3" s="3">
        <f t="shared" si="25"/>
        <v>6917.317708333333</v>
      </c>
      <c r="E3" s="3">
        <f t="shared" si="26"/>
        <v>288.22157118055554</v>
      </c>
    </row>
    <row r="4">
      <c r="A4">
        <v>50</v>
      </c>
      <c r="B4" s="3">
        <f t="shared" si="27"/>
        <v>64.849853515625</v>
      </c>
      <c r="C4" s="3">
        <f t="shared" si="24"/>
        <v>1.0808308919270833</v>
      </c>
      <c r="D4" s="3">
        <f t="shared" si="25"/>
        <v>108.08308919270833</v>
      </c>
      <c r="E4" s="3">
        <f t="shared" si="26"/>
        <v>4.5034620496961804</v>
      </c>
    </row>
    <row r="5">
      <c r="A5">
        <v>60</v>
      </c>
      <c r="B5" s="3">
        <f t="shared" si="27"/>
        <v>193.64062499999994</v>
      </c>
      <c r="C5" s="3">
        <f t="shared" si="24"/>
        <v>3.2273437499999988</v>
      </c>
      <c r="D5" s="3">
        <f t="shared" si="25"/>
        <v>322.73437499999989</v>
      </c>
      <c r="E5" s="3">
        <f t="shared" si="26"/>
        <v>13.447265624999995</v>
      </c>
    </row>
    <row r="6">
      <c r="A6">
        <v>70</v>
      </c>
      <c r="B6" s="3">
        <f t="shared" si="27"/>
        <v>488.28930664062506</v>
      </c>
      <c r="C6" s="3">
        <f t="shared" si="24"/>
        <v>8.1381551106770846</v>
      </c>
      <c r="D6" s="3">
        <f t="shared" si="25"/>
        <v>813.81551106770848</v>
      </c>
      <c r="E6" s="3">
        <f t="shared" si="26"/>
        <v>33.908979627821189</v>
      </c>
    </row>
    <row r="7">
      <c r="A7">
        <v>80</v>
      </c>
      <c r="B7" s="3">
        <f t="shared" si="27"/>
        <v>1087.9999999999998</v>
      </c>
      <c r="C7" s="3">
        <f t="shared" si="24"/>
        <v>18.133333333333329</v>
      </c>
      <c r="D7" s="3">
        <f t="shared" si="25"/>
        <v>1813.333333333333</v>
      </c>
      <c r="E7" s="3">
        <f t="shared" si="26"/>
        <v>75.555555555555543</v>
      </c>
    </row>
    <row r="8">
      <c r="A8">
        <v>90</v>
      </c>
      <c r="B8" s="3">
        <f t="shared" si="27"/>
        <v>2205.6877441406245</v>
      </c>
      <c r="C8" s="3">
        <f t="shared" si="24"/>
        <v>36.761462402343746</v>
      </c>
      <c r="D8" s="3">
        <f t="shared" si="25"/>
        <v>3676.1462402343745</v>
      </c>
      <c r="E8" s="3">
        <f t="shared" si="26"/>
        <v>153.1727600097656</v>
      </c>
    </row>
    <row r="9">
      <c r="A9">
        <v>100</v>
      </c>
      <c r="B9" s="3">
        <f t="shared" si="27"/>
        <v>4150.390625</v>
      </c>
      <c r="C9" s="3">
        <f t="shared" si="24"/>
        <v>69.173177083333329</v>
      </c>
      <c r="D9" s="3">
        <f t="shared" si="25"/>
        <v>6917.317708333333</v>
      </c>
      <c r="E9" s="3">
        <f t="shared" si="26"/>
        <v>288.22157118055554</v>
      </c>
    </row>
    <row r="10">
      <c r="A10">
        <v>110</v>
      </c>
      <c r="B10" s="3">
        <f>B9*(A10/A9)^6</f>
        <v>7352.6701660156286</v>
      </c>
      <c r="C10" s="3">
        <f t="shared" ref="C10:C11" si="28">B10/60</f>
        <v>122.54450276692714</v>
      </c>
      <c r="D10" s="3">
        <f t="shared" ref="D10:D11" si="29">C10*100</f>
        <v>12254.450276692714</v>
      </c>
      <c r="E10" s="3">
        <f t="shared" ref="E10:E11" si="30">D10/24</f>
        <v>510.60209486219645</v>
      </c>
    </row>
    <row r="11">
      <c r="A11">
        <v>120</v>
      </c>
      <c r="B11" s="3">
        <f>B10*(A11/A10)^6</f>
        <v>12393</v>
      </c>
      <c r="C11" s="3">
        <f t="shared" si="28"/>
        <v>206.55000000000001</v>
      </c>
      <c r="D11" s="3">
        <f t="shared" si="29"/>
        <v>20655</v>
      </c>
      <c r="E11" s="3">
        <f t="shared" si="30"/>
        <v>860.625</v>
      </c>
    </row>
    <row r="1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sheetData>
    <row r="1" ht="14.25">
      <c r="A1" t="s">
        <v>31</v>
      </c>
      <c r="B1">
        <v>4</v>
      </c>
      <c r="C1">
        <v>2</v>
      </c>
    </row>
    <row r="2" ht="14.25">
      <c r="D2" t="s">
        <v>32</v>
      </c>
      <c r="E2">
        <v>2</v>
      </c>
      <c r="F2">
        <v>1</v>
      </c>
    </row>
    <row r="3" ht="14.25">
      <c r="G3" t="s">
        <v>33</v>
      </c>
      <c r="H3">
        <v>4</v>
      </c>
      <c r="I3">
        <v>1</v>
      </c>
    </row>
    <row r="4" ht="14.25">
      <c r="G4" t="s">
        <v>34</v>
      </c>
      <c r="H4">
        <v>2</v>
      </c>
      <c r="I4">
        <v>1</v>
      </c>
    </row>
    <row r="6" ht="14.25">
      <c r="G6" t="s">
        <v>35</v>
      </c>
      <c r="H6">
        <v>1</v>
      </c>
      <c r="I6">
        <v>2</v>
      </c>
    </row>
    <row r="7" ht="14.25">
      <c r="G7" t="s">
        <v>36</v>
      </c>
      <c r="H7">
        <v>1</v>
      </c>
      <c r="I7">
        <v>2</v>
      </c>
    </row>
    <row r="8" ht="14.25">
      <c r="G8" t="s">
        <v>37</v>
      </c>
      <c r="H8">
        <v>1</v>
      </c>
      <c r="I8">
        <v>2</v>
      </c>
    </row>
    <row r="10" ht="14.25">
      <c r="D10" t="s">
        <v>38</v>
      </c>
      <c r="E10">
        <v>2</v>
      </c>
      <c r="F10">
        <v>2</v>
      </c>
    </row>
    <row r="11" ht="14.25">
      <c r="G11" t="s">
        <v>33</v>
      </c>
      <c r="H11">
        <v>4</v>
      </c>
      <c r="I11">
        <v>2</v>
      </c>
    </row>
    <row r="12" ht="14.25">
      <c r="G12" t="s">
        <v>34</v>
      </c>
      <c r="H12">
        <v>2</v>
      </c>
      <c r="I12">
        <v>2</v>
      </c>
    </row>
    <row r="14" ht="14.25">
      <c r="G14" t="s">
        <v>35</v>
      </c>
      <c r="H14" s="2">
        <v>1</v>
      </c>
      <c r="I14" s="2">
        <v>2</v>
      </c>
    </row>
    <row r="15" ht="14.25">
      <c r="G15" t="s">
        <v>36</v>
      </c>
      <c r="H15" s="2">
        <v>1</v>
      </c>
      <c r="I15" s="2">
        <v>2</v>
      </c>
    </row>
    <row r="16" ht="14.25">
      <c r="G16" t="s">
        <v>37</v>
      </c>
      <c r="H16" s="2">
        <v>1</v>
      </c>
      <c r="I16" s="2">
        <v>2</v>
      </c>
    </row>
    <row r="17" ht="14.25"/>
    <row r="18" ht="14.25"/>
    <row r="19" ht="14.25"/>
    <row r="20" ht="14.25">
      <c r="A20" t="s">
        <v>39</v>
      </c>
      <c r="B20" t="s">
        <v>40</v>
      </c>
      <c r="C20" t="s">
        <v>33</v>
      </c>
      <c r="D20" t="s">
        <v>34</v>
      </c>
      <c r="E20" t="s">
        <v>35</v>
      </c>
      <c r="F20" t="s">
        <v>36</v>
      </c>
      <c r="G20" t="s">
        <v>37</v>
      </c>
    </row>
    <row r="21" ht="14.25">
      <c r="A21">
        <v>8</v>
      </c>
      <c r="B21">
        <v>2</v>
      </c>
      <c r="C21">
        <v>4</v>
      </c>
      <c r="D21">
        <v>2</v>
      </c>
      <c r="H21">
        <f t="shared" ref="H21:H24" si="31">SUM(A21:G21)</f>
        <v>16</v>
      </c>
    </row>
    <row r="22" ht="14.25">
      <c r="A22">
        <v>8</v>
      </c>
      <c r="B22">
        <v>2</v>
      </c>
      <c r="E22">
        <v>2</v>
      </c>
      <c r="F22">
        <v>2</v>
      </c>
      <c r="G22">
        <v>2</v>
      </c>
      <c r="H22">
        <f t="shared" si="31"/>
        <v>16</v>
      </c>
    </row>
    <row r="23" ht="14.25">
      <c r="A23">
        <v>8</v>
      </c>
      <c r="B23">
        <v>4</v>
      </c>
      <c r="C23">
        <v>8</v>
      </c>
      <c r="D23">
        <v>4</v>
      </c>
      <c r="H23">
        <f t="shared" si="31"/>
        <v>24</v>
      </c>
    </row>
    <row r="24" ht="14.25">
      <c r="A24">
        <v>8</v>
      </c>
      <c r="B24">
        <v>4</v>
      </c>
      <c r="E24">
        <v>2</v>
      </c>
      <c r="F24">
        <v>2</v>
      </c>
      <c r="G24">
        <v>2</v>
      </c>
      <c r="H24">
        <f t="shared" si="31"/>
        <v>18</v>
      </c>
    </row>
    <row r="25" ht="14.25"/>
    <row r="26" ht="14.25"/>
    <row r="27" ht="14.25"/>
    <row r="2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sheetData>
    <row r="1" ht="14.25">
      <c r="A1" s="2" t="s">
        <v>39</v>
      </c>
      <c r="B1" s="2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/>
    </row>
    <row r="2" ht="14.25">
      <c r="A2" s="2">
        <v>8</v>
      </c>
      <c r="B2" s="2">
        <v>2</v>
      </c>
      <c r="C2">
        <v>2</v>
      </c>
      <c r="D2">
        <v>4</v>
      </c>
      <c r="E2" s="2">
        <v>2</v>
      </c>
      <c r="F2" s="2">
        <v>2</v>
      </c>
      <c r="G2" s="2">
        <v>4</v>
      </c>
      <c r="H2" s="2">
        <v>4</v>
      </c>
      <c r="I2" s="2">
        <v>2</v>
      </c>
      <c r="J2" s="2"/>
      <c r="K2" s="2"/>
      <c r="L2" s="2"/>
      <c r="M2" s="2">
        <f t="shared" ref="M2:M5" si="32">SUM(A2:L2)</f>
        <v>30</v>
      </c>
    </row>
    <row r="3" ht="14.25">
      <c r="A3" s="2">
        <v>8</v>
      </c>
      <c r="B3" s="2">
        <v>2</v>
      </c>
      <c r="C3">
        <v>2</v>
      </c>
      <c r="D3">
        <v>4</v>
      </c>
      <c r="E3" s="2">
        <v>2</v>
      </c>
      <c r="F3" s="2">
        <v>2</v>
      </c>
      <c r="G3" s="2">
        <v>4</v>
      </c>
      <c r="H3" s="2"/>
      <c r="I3" s="2"/>
      <c r="J3" s="2">
        <v>2</v>
      </c>
      <c r="K3" s="2">
        <v>2</v>
      </c>
      <c r="L3" s="2">
        <v>2</v>
      </c>
      <c r="M3" s="2">
        <f t="shared" si="32"/>
        <v>30</v>
      </c>
    </row>
    <row r="4" ht="14.25">
      <c r="A4" s="2">
        <v>8</v>
      </c>
      <c r="B4" s="2">
        <v>2</v>
      </c>
      <c r="C4">
        <v>2</v>
      </c>
      <c r="D4">
        <v>4</v>
      </c>
      <c r="E4" s="2">
        <v>2</v>
      </c>
      <c r="F4" s="2">
        <v>2</v>
      </c>
      <c r="G4" s="2">
        <v>4</v>
      </c>
      <c r="H4" s="2">
        <v>8</v>
      </c>
      <c r="I4" s="2">
        <v>4</v>
      </c>
      <c r="J4" s="2"/>
      <c r="K4" s="2"/>
      <c r="L4" s="2"/>
      <c r="M4" s="2">
        <f t="shared" si="32"/>
        <v>36</v>
      </c>
    </row>
    <row r="5" ht="14.25">
      <c r="A5" s="2">
        <v>8</v>
      </c>
      <c r="B5" s="2">
        <v>2</v>
      </c>
      <c r="C5">
        <v>2</v>
      </c>
      <c r="D5">
        <v>4</v>
      </c>
      <c r="E5" s="2">
        <v>2</v>
      </c>
      <c r="F5" s="2">
        <v>2</v>
      </c>
      <c r="G5" s="2">
        <v>4</v>
      </c>
      <c r="H5" s="2"/>
      <c r="I5" s="2"/>
      <c r="J5" s="2">
        <v>2</v>
      </c>
      <c r="K5" s="2">
        <v>2</v>
      </c>
      <c r="L5" s="2">
        <v>2</v>
      </c>
      <c r="M5" s="2">
        <f t="shared" si="32"/>
        <v>30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7"/>
    <row r="8"/>
    <row r="9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10</cp:revision>
  <dcterms:modified xsi:type="dcterms:W3CDTF">2023-03-11T07:57:19Z</dcterms:modified>
</cp:coreProperties>
</file>